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2 Estabilidad presupuestaria\"/>
    </mc:Choice>
  </mc:AlternateContent>
  <xr:revisionPtr revIDLastSave="0" documentId="13_ncr:1_{3F2E147E-337D-4786-815F-4F2653FE6D4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Comparativo limite" sheetId="55" r:id="rId1"/>
    <sheet name="Regla Consolid" sheetId="30" r:id="rId2"/>
    <sheet name="Regla DFA" sheetId="6" r:id="rId3"/>
    <sheet name="Regla OOAA" sheetId="14" r:id="rId4"/>
    <sheet name="Regla SSPP" sheetId="53" r:id="rId5"/>
    <sheet name="Regla Fundaciones" sheetId="54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\a" localSheetId="0">'[1]BASEG-I'!#REF!</definedName>
    <definedName name="\a" localSheetId="3">'[1]BASEG-I'!#REF!</definedName>
    <definedName name="\a">'[2]"D" y "O"'!#REF!</definedName>
    <definedName name="A_impresión_IM" localSheetId="0">#REF!</definedName>
    <definedName name="A_impresión_IM" localSheetId="1">#REF!</definedName>
    <definedName name="A_impresión_IM" localSheetId="2">#REF!</definedName>
    <definedName name="A_impresión_IM" localSheetId="5">#REF!</definedName>
    <definedName name="A_impresión_IM" localSheetId="3">#REF!</definedName>
    <definedName name="A_impresión_IM" localSheetId="4">#REF!</definedName>
    <definedName name="A_impresión_IM">#REF!</definedName>
    <definedName name="APORTACIONES" localSheetId="0">#REF!</definedName>
    <definedName name="APORTACIONES" localSheetId="1">#REF!</definedName>
    <definedName name="APORTACIONES" localSheetId="2">#REF!</definedName>
    <definedName name="APORTACIONES" localSheetId="5">#REF!</definedName>
    <definedName name="APORTACIONES" localSheetId="3">#REF!</definedName>
    <definedName name="APORTACIONES" localSheetId="4">#REF!</definedName>
    <definedName name="APORTACIONES">#REF!</definedName>
    <definedName name="_xlnm.Print_Area" localSheetId="0">'Comparativo limite'!$A$1:$J$38</definedName>
    <definedName name="_xlnm.Print_Area" localSheetId="1">'Regla Consolid'!$A$4:$G$36</definedName>
    <definedName name="_xlnm.Print_Area" localSheetId="2">'Regla DFA'!$A$4:$F$37</definedName>
    <definedName name="_xlnm.Print_Area" localSheetId="5">'Regla Fundaciones'!$A$1:$H$39</definedName>
    <definedName name="_xlnm.Print_Area" localSheetId="3">'Regla OOAA'!$A$1:$L$36</definedName>
    <definedName name="_xlnm.Print_Area" localSheetId="4">'Regla SSPP'!$A$1:$K$40</definedName>
    <definedName name="Ca" comment="Coeficiente Horizontal de Alava">'[3]FGA Sin redondeos'!$B$14</definedName>
    <definedName name="CapNecFin" hidden="1">[4]HC_04!$D$6</definedName>
    <definedName name="Cg" comment="Coeficiente Horizontal de Gipuzkoa">'[3]FGA Sin redondeos'!$D$14</definedName>
    <definedName name="CUPO_Y_COMPENS" localSheetId="0">#REF!</definedName>
    <definedName name="CUPO_Y_COMPENS" localSheetId="1">#REF!</definedName>
    <definedName name="CUPO_Y_COMPENS" localSheetId="2">#REF!</definedName>
    <definedName name="CUPO_Y_COMPENS" localSheetId="5">#REF!</definedName>
    <definedName name="CUPO_Y_COMPENS" localSheetId="3">#REF!</definedName>
    <definedName name="CUPO_Y_COMPENS" localSheetId="4">#REF!</definedName>
    <definedName name="CUPO_Y_COMPENS">#REF!</definedName>
    <definedName name="ddd" comment="Fondo General de Ajuste NETO total">'[5]FGA Sin redondeos'!$F$46</definedName>
    <definedName name="FONDO_SOLIDARID" localSheetId="0">#REF!</definedName>
    <definedName name="FONDO_SOLIDARID" localSheetId="1">#REF!</definedName>
    <definedName name="FONDO_SOLIDARID" localSheetId="2">#REF!</definedName>
    <definedName name="FONDO_SOLIDARID" localSheetId="5">#REF!</definedName>
    <definedName name="FONDO_SOLIDARID" localSheetId="3">#REF!</definedName>
    <definedName name="FONDO_SOLIDARID" localSheetId="4">#REF!</definedName>
    <definedName name="FONDO_SOLIDARID">#REF!</definedName>
    <definedName name="Ft" comment="Fondo General de Ajuste NETO total">'[3]FGA Sin redondeos'!$F$46</definedName>
    <definedName name="Ra" comment="Recaudación de Alava">'[3]FGA Sin redondeos'!$B$7</definedName>
    <definedName name="RECAUDACION" localSheetId="0">#REF!</definedName>
    <definedName name="RECAUDACION" localSheetId="1">#REF!</definedName>
    <definedName name="RECAUDACION" localSheetId="2">#REF!</definedName>
    <definedName name="RECAUDACION" localSheetId="5">#REF!</definedName>
    <definedName name="RECAUDACION" localSheetId="3">#REF!</definedName>
    <definedName name="RECAUDACION" localSheetId="4">#REF!</definedName>
    <definedName name="RECAUDACION">#REF!</definedName>
    <definedName name="Rg" comment="Recaudacion de Gipuzkoa">'[3]FGA Sin redondeos'!$D$7</definedName>
    <definedName name="Títulos_a_imprimir_IM" localSheetId="0">#REF!</definedName>
    <definedName name="Títulos_a_imprimir_IM" localSheetId="1">#REF!</definedName>
    <definedName name="Títulos_a_imprimir_IM" localSheetId="2">#REF!</definedName>
    <definedName name="Títulos_a_imprimir_IM" localSheetId="5">#REF!</definedName>
    <definedName name="Títulos_a_imprimir_IM" localSheetId="3">#REF!</definedName>
    <definedName name="Títulos_a_imprimir_IM" localSheetId="4">#REF!</definedName>
    <definedName name="Títulos_a_imprimir_I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" i="14" l="1"/>
  <c r="G30" i="55"/>
  <c r="G29" i="55"/>
  <c r="G28" i="55"/>
  <c r="G27" i="55"/>
  <c r="G26" i="55"/>
  <c r="G24" i="55"/>
  <c r="G23" i="55"/>
  <c r="G22" i="55"/>
  <c r="G21" i="55"/>
  <c r="G20" i="55"/>
  <c r="G19" i="55"/>
  <c r="G18" i="55"/>
  <c r="G17" i="55"/>
  <c r="I31" i="55"/>
  <c r="F31" i="55"/>
  <c r="H39" i="54"/>
  <c r="H37" i="54"/>
  <c r="H36" i="54"/>
  <c r="H35" i="54"/>
  <c r="H33" i="54"/>
  <c r="H32" i="54"/>
  <c r="H31" i="54"/>
  <c r="H30" i="54"/>
  <c r="H29" i="54"/>
  <c r="H28" i="54"/>
  <c r="H27" i="54"/>
  <c r="H26" i="54"/>
  <c r="H25" i="54"/>
  <c r="H24" i="54"/>
  <c r="G34" i="54"/>
  <c r="G38" i="54" s="1"/>
  <c r="F34" i="54"/>
  <c r="F38" i="54" s="1"/>
  <c r="H29" i="55" s="1"/>
  <c r="E34" i="54"/>
  <c r="E38" i="54" s="1"/>
  <c r="H28" i="55" s="1"/>
  <c r="D34" i="54"/>
  <c r="D38" i="54" s="1"/>
  <c r="H27" i="55" s="1"/>
  <c r="H12" i="54"/>
  <c r="K40" i="53"/>
  <c r="I39" i="53"/>
  <c r="H25" i="55" s="1"/>
  <c r="K38" i="53"/>
  <c r="K37" i="53"/>
  <c r="K36" i="53"/>
  <c r="K34" i="53"/>
  <c r="K33" i="53"/>
  <c r="K32" i="53"/>
  <c r="K31" i="53"/>
  <c r="K30" i="53"/>
  <c r="K29" i="53"/>
  <c r="K28" i="53"/>
  <c r="K27" i="53"/>
  <c r="K26" i="53"/>
  <c r="K25" i="53"/>
  <c r="J35" i="53"/>
  <c r="J39" i="53" s="1"/>
  <c r="H26" i="55" s="1"/>
  <c r="H35" i="53"/>
  <c r="H39" i="53" s="1"/>
  <c r="H24" i="55" s="1"/>
  <c r="G35" i="53"/>
  <c r="G39" i="53" s="1"/>
  <c r="H23" i="55" s="1"/>
  <c r="F35" i="53"/>
  <c r="F39" i="53" s="1"/>
  <c r="H22" i="55" s="1"/>
  <c r="E35" i="53"/>
  <c r="E39" i="53" s="1"/>
  <c r="H21" i="55" s="1"/>
  <c r="K24" i="53"/>
  <c r="I16" i="53"/>
  <c r="C31" i="55" l="1"/>
  <c r="J29" i="55"/>
  <c r="N29" i="55" s="1"/>
  <c r="F15" i="54"/>
  <c r="K35" i="53"/>
  <c r="K39" i="53" s="1"/>
  <c r="H16" i="53"/>
  <c r="J24" i="55"/>
  <c r="N24" i="55" s="1"/>
  <c r="G15" i="54"/>
  <c r="H30" i="55"/>
  <c r="J30" i="55" s="1"/>
  <c r="N30" i="55" s="1"/>
  <c r="J22" i="55"/>
  <c r="N22" i="55" s="1"/>
  <c r="F16" i="53"/>
  <c r="E15" i="54"/>
  <c r="J28" i="55"/>
  <c r="N28" i="55" s="1"/>
  <c r="E31" i="55"/>
  <c r="J23" i="55"/>
  <c r="N23" i="55" s="1"/>
  <c r="G16" i="53"/>
  <c r="J21" i="55"/>
  <c r="N21" i="55" s="1"/>
  <c r="E16" i="53"/>
  <c r="D15" i="54"/>
  <c r="J26" i="55"/>
  <c r="N26" i="55" s="1"/>
  <c r="J16" i="53"/>
  <c r="D35" i="53"/>
  <c r="D39" i="53" s="1"/>
  <c r="H20" i="55" s="1"/>
  <c r="D31" i="55"/>
  <c r="H23" i="54"/>
  <c r="M26" i="55" l="1"/>
  <c r="M28" i="55"/>
  <c r="H15" i="54"/>
  <c r="M24" i="55"/>
  <c r="K18" i="53"/>
  <c r="G31" i="55"/>
  <c r="D16" i="53"/>
  <c r="K16" i="53" s="1"/>
  <c r="J27" i="55"/>
  <c r="M30" i="55"/>
  <c r="H17" i="54"/>
  <c r="H34" i="54"/>
  <c r="H38" i="54" s="1"/>
  <c r="M21" i="55"/>
  <c r="M22" i="55"/>
  <c r="M23" i="55"/>
  <c r="M29" i="55"/>
  <c r="H37" i="55" l="1"/>
  <c r="J20" i="55"/>
  <c r="N27" i="55"/>
  <c r="M27" i="55"/>
  <c r="N20" i="55" l="1"/>
  <c r="M20" i="55"/>
  <c r="F15" i="30" l="1"/>
  <c r="K12" i="14" l="1"/>
  <c r="F30" i="30" l="1"/>
  <c r="K29" i="14"/>
  <c r="G29" i="14"/>
  <c r="F30" i="6"/>
  <c r="L29" i="14" l="1"/>
  <c r="G35" i="14" l="1"/>
  <c r="E33" i="6" l="1"/>
  <c r="F29" i="6" l="1"/>
  <c r="F28" i="6"/>
  <c r="F27" i="6"/>
  <c r="L27" i="14" l="1"/>
  <c r="G28" i="14" l="1"/>
  <c r="J31" i="14" l="1"/>
  <c r="J36" i="14" l="1"/>
  <c r="J15" i="14" l="1"/>
  <c r="F29" i="30" l="1"/>
  <c r="F28" i="30"/>
  <c r="K22" i="14" l="1"/>
  <c r="K34" i="14"/>
  <c r="K17" i="14"/>
  <c r="K33" i="14"/>
  <c r="E32" i="30" l="1"/>
  <c r="K35" i="14"/>
  <c r="L35" i="14" s="1"/>
  <c r="K32" i="14"/>
  <c r="K30" i="14"/>
  <c r="K28" i="14"/>
  <c r="L28" i="14" s="1"/>
  <c r="K26" i="14"/>
  <c r="K25" i="14"/>
  <c r="K24" i="14"/>
  <c r="K23" i="14"/>
  <c r="L17" i="14"/>
  <c r="E31" i="30" l="1"/>
  <c r="I31" i="14"/>
  <c r="E36" i="30" l="1"/>
  <c r="E18" i="30" s="1"/>
  <c r="I36" i="14"/>
  <c r="I15" i="14"/>
  <c r="G32" i="14"/>
  <c r="G30" i="14"/>
  <c r="E31" i="14"/>
  <c r="G26" i="14"/>
  <c r="G25" i="14"/>
  <c r="G24" i="14"/>
  <c r="L25" i="14" l="1"/>
  <c r="L24" i="14"/>
  <c r="L26" i="14"/>
  <c r="L30" i="14"/>
  <c r="F27" i="30" l="1"/>
  <c r="H31" i="14" l="1"/>
  <c r="K31" i="14" l="1"/>
  <c r="H36" i="14"/>
  <c r="H15" i="14" l="1"/>
  <c r="K36" i="14"/>
  <c r="K15" i="14" l="1"/>
  <c r="G17" i="14" l="1"/>
  <c r="E32" i="6"/>
  <c r="E37" i="6" s="1"/>
  <c r="E39" i="6" l="1"/>
  <c r="E18" i="6" l="1"/>
  <c r="F19" i="6" l="1"/>
  <c r="G23" i="14" l="1"/>
  <c r="L23" i="14" l="1"/>
  <c r="G33" i="14" l="1"/>
  <c r="E36" i="14"/>
  <c r="H18" i="55" s="1"/>
  <c r="J18" i="55" s="1"/>
  <c r="N18" i="55" l="1"/>
  <c r="M18" i="55"/>
  <c r="L33" i="14"/>
  <c r="E15" i="14"/>
  <c r="F31" i="6" l="1"/>
  <c r="F31" i="14" l="1"/>
  <c r="F36" i="14" l="1"/>
  <c r="H19" i="55" s="1"/>
  <c r="J19" i="55" s="1"/>
  <c r="N19" i="55" l="1"/>
  <c r="M19" i="55"/>
  <c r="F15" i="14"/>
  <c r="F25" i="6" l="1"/>
  <c r="F25" i="30" l="1"/>
  <c r="F26" i="6"/>
  <c r="F26" i="30" l="1"/>
  <c r="F24" i="6" l="1"/>
  <c r="F24" i="30" l="1"/>
  <c r="F36" i="6" l="1"/>
  <c r="F35" i="30" l="1"/>
  <c r="F35" i="6" l="1"/>
  <c r="G34" i="14" l="1"/>
  <c r="L34" i="14" l="1"/>
  <c r="F34" i="30" l="1"/>
  <c r="D31" i="14" l="1"/>
  <c r="G22" i="14"/>
  <c r="L22" i="14" l="1"/>
  <c r="G31" i="14"/>
  <c r="D36" i="14"/>
  <c r="H17" i="55" s="1"/>
  <c r="J17" i="55" l="1"/>
  <c r="L31" i="14"/>
  <c r="D15" i="14"/>
  <c r="L15" i="14" s="1"/>
  <c r="G36" i="14"/>
  <c r="L36" i="14" s="1"/>
  <c r="N17" i="55" l="1"/>
  <c r="M17" i="55"/>
  <c r="F34" i="6"/>
  <c r="D33" i="6"/>
  <c r="F33" i="6" l="1"/>
  <c r="F33" i="30" l="1"/>
  <c r="D32" i="30"/>
  <c r="F32" i="30" l="1"/>
  <c r="F23" i="6" l="1"/>
  <c r="D32" i="6"/>
  <c r="F32" i="6" l="1"/>
  <c r="D37" i="6"/>
  <c r="H16" i="55" l="1"/>
  <c r="F37" i="6"/>
  <c r="J16" i="55" l="1"/>
  <c r="H31" i="55"/>
  <c r="D31" i="30"/>
  <c r="F23" i="30"/>
  <c r="N16" i="55" l="1"/>
  <c r="N31" i="55" s="1"/>
  <c r="M16" i="55"/>
  <c r="M31" i="55" s="1"/>
  <c r="J31" i="55"/>
  <c r="F31" i="30"/>
  <c r="D36" i="30"/>
  <c r="D18" i="30" l="1"/>
  <c r="F36" i="30"/>
  <c r="F18" i="30" l="1"/>
  <c r="F38" i="6" l="1"/>
  <c r="D39" i="6"/>
  <c r="F39" i="6" l="1"/>
  <c r="D18" i="6"/>
  <c r="F18" i="6" s="1"/>
</calcChain>
</file>

<file path=xl/sharedStrings.xml><?xml version="1.0" encoding="utf-8"?>
<sst xmlns="http://schemas.openxmlformats.org/spreadsheetml/2006/main" count="250" uniqueCount="125">
  <si>
    <t>ARABAKO FORU ALDUNDIA / DIPUTACIÓN FORAL DE ÁLAVA</t>
  </si>
  <si>
    <t xml:space="preserve"> GASTU KONPUTAGARRIA  / GASTO COMPUTABLE</t>
  </si>
  <si>
    <t>Likidazioa / Liquidación</t>
  </si>
  <si>
    <t>Guztira / Total ………………………………………………………………………………………………………..</t>
  </si>
  <si>
    <t xml:space="preserve">Finantzetakoak ez diren diru xedapenak EKS / Empleos no financieros SEC </t>
  </si>
  <si>
    <t>Liquidación</t>
  </si>
  <si>
    <t>% Aldak / % Variac.</t>
  </si>
  <si>
    <t>(+)</t>
  </si>
  <si>
    <t>(-)</t>
  </si>
  <si>
    <t>Interesak / Intereses</t>
  </si>
  <si>
    <t xml:space="preserve">Kapital ekarpenak / Aportaciones de Capital </t>
  </si>
  <si>
    <t>Ordainketa geroratuko erosketak / Adquisiciones con pago aplazado</t>
  </si>
  <si>
    <t>Finantza errentamendua / Arrendamiento Financiero</t>
  </si>
  <si>
    <t>Gastuaren egite graduagatiko doikuntza / Ajuste grado de ejecucion gasto</t>
  </si>
  <si>
    <t xml:space="preserve">Finantzetakoak ez diren diru xedapenak EKS / 
Empleos no financieros SEC </t>
  </si>
  <si>
    <t>Doikuntzak  (EKS) / Ajustes SEC</t>
  </si>
  <si>
    <t>Ordainketak transferentzien (eta barruko bestelako eragiketen) bidez toki korporazioa osatzen duten beste erakunde batzuei / 
Pagos por transferencias (y otras operaciones internas) a otras entidades que integran la Corporación Local</t>
  </si>
  <si>
    <t>Europar Batasunaren edo bestelako administrazio publikoen berariazko funtsen bidez finantzatutako gastua / 
Gastos Financiados con fondos finalistas (UE y/o A.P.)</t>
  </si>
  <si>
    <t xml:space="preserve">Finantzaketa sistemen funtsen bidezko transferentziak / Tfcias. fondos sistemas financiación </t>
  </si>
  <si>
    <t>G.O.F.E. / I.F.B.S.</t>
  </si>
  <si>
    <t>G.F.E. / I.F.J.</t>
  </si>
  <si>
    <t>GUZTIRA / TOTAL</t>
  </si>
  <si>
    <t>GUZTIRA / TOTAL ……………………………………………………………………………………………………………………..</t>
  </si>
  <si>
    <t>Beste Doikuntza batzuk (Foru-Plana) / Otros ajustes (Plan Foral)</t>
  </si>
  <si>
    <t>Ordainketak transferentzien (eta barruko bestelako eragiketen) bidez toki korporazioa osatzen duten beste erakunde batzuei / Pagos por transferencias (y otras operaciones internas) a otras entidades que integran la Corporación Local</t>
  </si>
  <si>
    <t>Europar Batasunaren edo bestelako administrazio publikoen berariazko funtsen bidez finantzatutako gastua / Gastos Financiados con fondos finalistas UE / A.P.</t>
  </si>
  <si>
    <t>GASTU KONPUTAGARRIAREN MUGA / LIMITE DEL GASTO COMPUTABLE</t>
  </si>
  <si>
    <t>Erakunde Publikoaren Sektorea / 
Entidad del Sector Público</t>
  </si>
  <si>
    <t>Arabako Foru Aldundia / Diputación Foral de Álava</t>
  </si>
  <si>
    <t>Gazteriaren Foru Erakundea / Instituto Foral de Juventud</t>
  </si>
  <si>
    <t>Bomberos F.A./A.F. Suhiltzai</t>
  </si>
  <si>
    <t>Arabako Foru Suhiltzailea / Bomberos Forales de Álava</t>
  </si>
  <si>
    <t xml:space="preserve"> GIZARTE ONGIZATERAKO FORU ERAKUNDEA /  GAZTERIAREN FORU ERAKUNDEA / ARABAKO FORU SUHILTZAILEAK</t>
  </si>
  <si>
    <t xml:space="preserve"> INSTITUTO FORAL DE BIENESTAR SOCIAL / INSTITUTO FORAL DE JUVENTUD / BOMBEROS FORAL DE ÁLAVA</t>
  </si>
  <si>
    <t>SEKTORE KONTSOLIDAGARRIA / SECTOR CONSOLIDABLE</t>
  </si>
  <si>
    <t>GASTU KONPUTAGARRIA, GUZTIRA / TOTAL GASTO COMPUTABLE</t>
  </si>
  <si>
    <t>(1)</t>
  </si>
  <si>
    <t xml:space="preserve">Ezberdina / Diferencia 
</t>
  </si>
  <si>
    <t>(6)</t>
  </si>
  <si>
    <t>ARABAKO FORU SEKTORE PUBLIKO BATERATUAREN, GUZTIRA / TOTAL SECTOR PÚBLICO FORAL DE ÁLAVA</t>
  </si>
  <si>
    <t>Likidazioan / Liquidación</t>
  </si>
  <si>
    <t xml:space="preserve"> GASTU KONPUTAGARRIA, GUZTIRA / TOTAL GASTO COMPUTABLE 
(Inbertsio finantzen aldetik jasangarriei zor zaizkien doiketa barne
 / Con ajuste de inversiones financieramente sostenibles)</t>
  </si>
  <si>
    <t xml:space="preserve"> GASTU KONPUTAGARRIA, GUZTIRA / TOTAL GASTO COMPUTABLE</t>
  </si>
  <si>
    <t>GASTU KONPUTAGARRIA, GUZTIRA / 
TOTAL GASTO COMPUTABLE</t>
  </si>
  <si>
    <t>Udalak beste administrazio publiko baten kontura egindako inbertsioak / Inversiones realizadas por la Corporación local por cuenta de otra Administración Pública</t>
  </si>
  <si>
    <t>Doikuntza beharrak, finantza aldetik jasangarriak diren inbertsioengatik / 
Necesidad de ajuste por Inversiones financieramente sostenibles</t>
  </si>
  <si>
    <t>Likidazioa /Liquidación</t>
  </si>
  <si>
    <t xml:space="preserve">Gastu Arauaren Muga / Límite Regla de Gasto:  </t>
  </si>
  <si>
    <t>Gastuen 1 eta 7 arteko kapituluak / Capítulos 1 a 7 Gastos</t>
  </si>
  <si>
    <t>Lur eta inbertsio errealen salmentak / Venta Terrenos e inversiones reales</t>
  </si>
  <si>
    <t>(7)</t>
  </si>
  <si>
    <t>(8) = (6) - (7)</t>
  </si>
  <si>
    <t>Gizarte Ongizaterako Foru Erakundea / Instituto Foral de Bienestar Social</t>
  </si>
  <si>
    <t>Finantzaketa sistemen funtsen bidezko transferentziak / Tfcias. fondos sistemas financiación (Incluye Plan Foral-Obras menores y R.Vecinales)</t>
  </si>
  <si>
    <t>Beste Doikuntza batzuk  / Otros ajustes</t>
  </si>
  <si>
    <t>Finantzaketaren aldetik inbertsio jasangarriak (barneko doikuntzarik gabe ) / Inversiones financieramente sostenibles- (sin ajustes internos)</t>
  </si>
  <si>
    <t>Gastu Konputagarria, 2020ko likidazioa / Gasto computable liquidación 2020</t>
  </si>
  <si>
    <t>2020ko LIKIDAZIOA / LIQUIDACIÓN 2020</t>
  </si>
  <si>
    <t>% Aldak / % Variac. Prelq 2021 / Liq 2020</t>
  </si>
  <si>
    <t>% Aldak / % Variac. Liq 2021 / Liq 2020</t>
  </si>
  <si>
    <t>2020ko Inbertsio jasangarriak finantzen aldetik / 
Inversiones Financieramente Sostenibles 2020</t>
  </si>
  <si>
    <t>Erreferentziazko tasa (2021rako Etendako arau fiskala) / 
Tasa de Referencia (Para 2021: Regla fiscal en suspenso)</t>
  </si>
  <si>
    <t>Gastu Konputagarria, 2021ko likidazioa / Gasto computable liquidación 2021</t>
  </si>
  <si>
    <t>(Etendako arau fiskala / Regla fiscal en suspenso)</t>
  </si>
  <si>
    <t xml:space="preserve">Gastu konputagarria, 2021eko ekitaldia  (kendu egin da FJJen balioa)/  Gasto Computable ejercicio 2021 (eliminado el valor de las IFS)
</t>
  </si>
  <si>
    <t>2021eko LIKIDAZIOA / LIQUIDACIÓN 2021</t>
  </si>
  <si>
    <t>Europar Batasunaren edo bestelako administrazio publikoen berariazko funtsen bidez finantzatutako gastua /  Gastos Financiados con fondos finalistas (UE y/o A.P.)</t>
  </si>
  <si>
    <t>EZ-MERKATUKO SOZIETATE PUBLIKOAK (FINANTZAKOAK) / SOCIEDADES PÚBLICAS NO MERCADO (FINANCIERAS)</t>
  </si>
  <si>
    <t xml:space="preserve">GASTU KONPUTAGARRIA / GASTO COMPUTABLE </t>
  </si>
  <si>
    <t>A.A.DE DESARROLLO</t>
  </si>
  <si>
    <t>AKG,SA/
CCASA</t>
  </si>
  <si>
    <t>INDESA 2010</t>
  </si>
  <si>
    <t>NATURGOLF</t>
  </si>
  <si>
    <t>VIA APORTACIÓN FINANCIERA</t>
  </si>
  <si>
    <t>ENARGI ARABA</t>
  </si>
  <si>
    <t>GUZTIRA /
TOTAL SSPP</t>
  </si>
  <si>
    <t>GUZTIRA / TOTAL ……………………………………………………………</t>
  </si>
  <si>
    <t>Hornikuntzak / Aprovisionamientos</t>
  </si>
  <si>
    <t>Langile gastuak / Gastos de personal</t>
  </si>
  <si>
    <t>Ustiapeneko bestelako gastuak / Otros gastos de explotación</t>
  </si>
  <si>
    <t>Impuesto de Sociedades</t>
  </si>
  <si>
    <t>Beste Zerga Batzuk / Otros Impuestos</t>
  </si>
  <si>
    <t>Ez-ohiko gastuak / Gastos excepcionales</t>
  </si>
  <si>
    <t>Ibilgetu materialen, ibilgetu ukiezinen eta higiezin inbertsioetako aldaketak; izakinetakoak / Variaciones del Inmovilizado material e intangible; de inversiones inmobiliarias; de existencias</t>
  </si>
  <si>
    <t>Amaitutako produktuen eta fabrikatzen ari produktuen izakinen aldaketa Galera eta Irabazien (1) kontuan  / Variación de existencias de productos terminados y en curso de fabricación de la cuentade PyG(1)</t>
  </si>
  <si>
    <t>Horniduren aplikazioa / Aplicación de Provisiones</t>
  </si>
  <si>
    <t>Administrazioen eta erakunde publikoen kontura egindako inbertsioak / Inversiones efectuadas por cuenta de Administraciones y Entidades Públicas</t>
  </si>
  <si>
    <t>Laguntzak, transferentziak eta emandako dirulaguntzak / Ayudas, transferencias y subvenciones concedidas</t>
  </si>
  <si>
    <t>Doikuntzak (EKS) / Ajustes SEC</t>
  </si>
  <si>
    <t>2020ko GASTU KONPUTAGARRIA, GUZTIRA / 
TOTAL GASTO COMPUTABLE 2020</t>
  </si>
  <si>
    <t>FUNDAZIOAK / FUNDACIONES</t>
  </si>
  <si>
    <t>GASTU KONPUTAGARRIA  / GASTO COMPUTABLE</t>
  </si>
  <si>
    <t>KIROLARABA</t>
  </si>
  <si>
    <t>CATEDRAL SANTAMARIA</t>
  </si>
  <si>
    <t>ARTIUM</t>
  </si>
  <si>
    <t>V.SALADO</t>
  </si>
  <si>
    <t xml:space="preserve">GUZTIRA /TOTAL </t>
  </si>
  <si>
    <t>GUZTIRA / TOTAL …………………………………………</t>
  </si>
  <si>
    <t>2020ko GASTU KONPUTAGARRIA, GUZTIRA /
TOTAL GASTO COMPUTABLE 2020</t>
  </si>
  <si>
    <t>Límite Gasto Computable para 2020
(Tasa de Referencia 2,9%)</t>
  </si>
  <si>
    <t>(2)</t>
  </si>
  <si>
    <t>(4)</t>
  </si>
  <si>
    <t>(9) = (8)*(8+TRCPIB)</t>
  </si>
  <si>
    <t>Araba Garapen Agentzia / Alava Agencia de Desarrollo</t>
  </si>
  <si>
    <t>Arabako Kalkulu Gunea / Centro de Cálculo</t>
  </si>
  <si>
    <t>Indesa 2010</t>
  </si>
  <si>
    <t>Naturgolf</t>
  </si>
  <si>
    <t>Via Aportación financiera</t>
  </si>
  <si>
    <t>Enargi Araba</t>
  </si>
  <si>
    <t>Santa Maria Katedrala Fund./ Fundación Catedral Santa Maria</t>
  </si>
  <si>
    <t>Artium Fundazioa / Fundación Artium</t>
  </si>
  <si>
    <t>Añanako Gatz Harana Fundazioa / Fundación Valle Salado</t>
  </si>
  <si>
    <t>Límite para 2021 ……………………..</t>
  </si>
  <si>
    <t>2021ko GASTU KONPUTAGARRIA, GUZTIRA / 
TOTAL GASTO COMPUTABLE 2021</t>
  </si>
  <si>
    <t>Límite para 2021 ………………………</t>
  </si>
  <si>
    <t>2021eko GASTU KONPUTAGARRIA, GUZTIRA /
TOTAL GASTO COMPUTABLE 2021</t>
  </si>
  <si>
    <t>(3) = (1-2)*TRCPIB</t>
  </si>
  <si>
    <t>2021ko Gastu arauaren muga /
Límite Regla de Gasto para 2021</t>
  </si>
  <si>
    <t>2021eko Likidazioan finantza aldetik jasangarriak diren inbertsioak / 
Inversiones Financieramente Sostenibles liquidación 2021</t>
  </si>
  <si>
    <t>2021ko Araudia aldatu delako diru-bilketan izandako igoera/beherakada iraunkorrak / 
Aumentos  /Disminuciones 2021 permanentes de recaudación por cambio normativo</t>
  </si>
  <si>
    <t>(5) = (3) + (4)</t>
  </si>
  <si>
    <t>(9) = (5) - (8)</t>
  </si>
  <si>
    <t>Kirolaraba Fundazioa /  Fundación Kirolaraba</t>
  </si>
  <si>
    <t>ARABARRI
(Iraungia / Extinguida)</t>
  </si>
  <si>
    <t>Arabarri SA (Iraungia) / Arabarri (Extinguida)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</si>
</sst>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#,##0.00\ \ "/>
    <numFmt numFmtId="165" formatCode="dd/mm/yy"/>
    <numFmt numFmtId="166" formatCode="\ \ \ \ \ \ \ \ \ \ @"/>
    <numFmt numFmtId="167" formatCode="&quot;(**)&quot;\ 0"/>
    <numFmt numFmtId="168" formatCode="#,##0.0_);\(#,##0.0\)"/>
    <numFmt numFmtId="169" formatCode="\(dd/mm/yy\)"/>
    <numFmt numFmtId="170" formatCode="#,##0_);\(#,##0\)"/>
    <numFmt numFmtId="171" formatCode="dd/mm/yy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u/>
      <sz val="12"/>
      <name val="Comic Sans MS"/>
      <family val="4"/>
    </font>
    <font>
      <b/>
      <i/>
      <sz val="6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b/>
      <sz val="9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</font>
    <font>
      <b/>
      <sz val="11"/>
      <name val="Comic Sans MS"/>
      <family val="4"/>
    </font>
    <font>
      <b/>
      <sz val="10"/>
      <name val="Calibri"/>
      <family val="2"/>
    </font>
    <font>
      <sz val="11"/>
      <name val="Comic Sans MS"/>
      <family val="4"/>
    </font>
    <font>
      <sz val="9"/>
      <name val="Arial Narrow"/>
      <family val="2"/>
    </font>
    <font>
      <b/>
      <sz val="10"/>
      <name val="Helv"/>
    </font>
    <font>
      <sz val="10"/>
      <name val="Courier"/>
      <family val="3"/>
    </font>
    <font>
      <b/>
      <u/>
      <sz val="12"/>
      <name val="Calibri"/>
      <family val="2"/>
    </font>
    <font>
      <sz val="10"/>
      <name val="Calibri"/>
      <family val="2"/>
    </font>
    <font>
      <b/>
      <sz val="14"/>
      <name val="Comic Sans MS"/>
      <family val="4"/>
    </font>
    <font>
      <b/>
      <sz val="9"/>
      <name val="Calibri"/>
      <family val="2"/>
    </font>
    <font>
      <sz val="12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8"/>
      <name val="Helv"/>
    </font>
    <font>
      <sz val="10"/>
      <name val="MS Sans Serif"/>
      <family val="2"/>
    </font>
    <font>
      <b/>
      <sz val="9"/>
      <name val="Arial Narrow"/>
      <family val="2"/>
    </font>
    <font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omic Sans MS"/>
      <family val="4"/>
    </font>
    <font>
      <b/>
      <sz val="10"/>
      <name val="Comic Sans MS"/>
      <family val="4"/>
    </font>
    <font>
      <b/>
      <sz val="8"/>
      <color rgb="FFFF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gray125">
        <fgColor indexed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theme="0" tint="-0.34998626667073579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theme="0" tint="-0.34998626667073579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theme="0" tint="-0.34998626667073579"/>
      </left>
      <right style="thin">
        <color theme="0" tint="-0.34998626667073579"/>
      </right>
      <top/>
      <bottom style="double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double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499984740745262"/>
      </bottom>
      <diagonal/>
    </border>
    <border>
      <left/>
      <right/>
      <top style="thin">
        <color indexed="55"/>
      </top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/>
      <right style="thin">
        <color indexed="64"/>
      </right>
      <top/>
      <bottom/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double">
        <color indexed="64"/>
      </bottom>
      <diagonal/>
    </border>
    <border>
      <left/>
      <right style="double">
        <color theme="0" tint="-0.499984740745262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theme="0" tint="-0.499984740745262"/>
      </bottom>
      <diagonal/>
    </border>
    <border>
      <left style="thin">
        <color indexed="64"/>
      </left>
      <right/>
      <top/>
      <bottom style="double">
        <color theme="0" tint="-0.34998626667073579"/>
      </bottom>
      <diagonal/>
    </border>
    <border>
      <left style="double">
        <color theme="0" tint="-0.499984740745262"/>
      </left>
      <right style="thin">
        <color theme="0" tint="-0.34998626667073579"/>
      </right>
      <top/>
      <bottom style="thin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23"/>
      </bottom>
      <diagonal/>
    </border>
    <border>
      <left style="thin">
        <color theme="0" tint="-0.34998626667073579"/>
      </left>
      <right/>
      <top/>
      <bottom style="thin">
        <color indexed="23"/>
      </bottom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double">
        <color theme="0" tint="-0.499984740745262"/>
      </right>
      <top/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indexed="64"/>
      </bottom>
      <diagonal/>
    </border>
    <border>
      <left style="thin">
        <color theme="0" tint="-0.499984740745262"/>
      </left>
      <right/>
      <top/>
      <bottom style="double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55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indexed="64"/>
      </right>
      <top style="thin">
        <color theme="0" tint="-0.34998626667073579"/>
      </top>
      <bottom/>
      <diagonal/>
    </border>
    <border>
      <left style="double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/>
      <top style="double">
        <color indexed="23"/>
      </top>
      <bottom style="double">
        <color indexed="23"/>
      </bottom>
      <diagonal/>
    </border>
    <border>
      <left style="double">
        <color theme="0" tint="-0.499984740745262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/>
      <bottom style="thin">
        <color theme="0" tint="-0.34998626667073579"/>
      </bottom>
      <diagonal/>
    </border>
    <border>
      <left/>
      <right/>
      <top style="double">
        <color indexed="23"/>
      </top>
      <bottom style="double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64"/>
      </bottom>
      <diagonal/>
    </border>
    <border>
      <left style="thin">
        <color theme="0" tint="-0.499984740745262"/>
      </left>
      <right/>
      <top style="double">
        <color indexed="23"/>
      </top>
      <bottom style="double">
        <color indexed="64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double">
        <color theme="0" tint="-0.34998626667073579"/>
      </bottom>
      <diagonal/>
    </border>
    <border>
      <left style="thin">
        <color indexed="55"/>
      </left>
      <right/>
      <top/>
      <bottom style="double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64"/>
      </right>
      <top/>
      <bottom style="double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double">
        <color indexed="64"/>
      </bottom>
      <diagonal/>
    </border>
    <border>
      <left style="double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indexed="2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23"/>
      </top>
      <bottom/>
      <diagonal/>
    </border>
    <border>
      <left style="thin">
        <color theme="0" tint="-0.34998626667073579"/>
      </left>
      <right/>
      <top style="thin">
        <color indexed="23"/>
      </top>
      <bottom/>
      <diagonal/>
    </border>
    <border>
      <left style="thin">
        <color theme="0" tint="-0.499984740745262"/>
      </left>
      <right style="double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thin">
        <color theme="0" tint="-0.34998626667073579"/>
      </left>
      <right/>
      <top style="thin">
        <color indexed="23"/>
      </top>
      <bottom/>
      <diagonal/>
    </border>
    <border>
      <left style="thin">
        <color theme="0" tint="-0.499984740745262"/>
      </left>
      <right/>
      <top style="thin">
        <color indexed="55"/>
      </top>
      <bottom style="thin">
        <color theme="0" tint="-0.499984740745262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 style="double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theme="0" tint="-0.499984740745262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/>
      <top style="double">
        <color theme="0" tint="-0.499984740745262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 style="thin">
        <color indexed="64"/>
      </right>
      <top style="thin">
        <color theme="0" tint="-0.34998626667073579"/>
      </top>
      <bottom style="double">
        <color indexed="64"/>
      </bottom>
      <diagonal/>
    </border>
    <border>
      <left style="double">
        <color theme="0" tint="-0.499984740745262"/>
      </left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auto="1"/>
      </right>
      <top style="thin">
        <color theme="0" tint="-0.499984740745262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auto="1"/>
      </right>
      <top style="thin">
        <color theme="0" tint="-0.34998626667073579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theme="0" tint="-0.499984740745262"/>
      </bottom>
      <diagonal/>
    </border>
    <border>
      <left/>
      <right style="thin">
        <color indexed="64"/>
      </right>
      <top style="double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double">
        <color theme="0" tint="-0.499984740745262"/>
      </top>
      <bottom style="double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23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2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theme="0" tint="-0.499984740745262"/>
      </left>
      <right style="thin">
        <color indexed="64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 style="thin">
        <color indexed="64"/>
      </right>
      <top style="double">
        <color indexed="23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theme="0" tint="-0.499984740745262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theme="0" tint="-0.499984740745262"/>
      </bottom>
      <diagonal/>
    </border>
    <border>
      <left style="thin">
        <color indexed="23"/>
      </left>
      <right style="thin">
        <color indexed="23"/>
      </right>
      <top style="double">
        <color theme="0" tint="-0.499984740745262"/>
      </top>
      <bottom style="thin">
        <color indexed="23"/>
      </bottom>
      <diagonal/>
    </border>
    <border>
      <left/>
      <right/>
      <top style="double">
        <color theme="0" tint="-0.499984740745262"/>
      </top>
      <bottom style="thin">
        <color indexed="23"/>
      </bottom>
      <diagonal/>
    </border>
    <border>
      <left/>
      <right style="thin">
        <color indexed="64"/>
      </right>
      <top style="double">
        <color theme="0" tint="-0.499984740745262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/>
      <top style="thin">
        <color theme="0" tint="-0.499984740745262"/>
      </top>
      <bottom style="double">
        <color indexed="64"/>
      </bottom>
      <diagonal/>
    </border>
    <border>
      <left/>
      <right/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55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64"/>
      </right>
      <top/>
      <bottom style="double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thin">
        <color theme="0" tint="-0.499984740745262"/>
      </bottom>
      <diagonal/>
    </border>
    <border>
      <left style="thin">
        <color indexed="55"/>
      </left>
      <right/>
      <top/>
      <bottom style="thin">
        <color theme="0" tint="-0.499984740745262"/>
      </bottom>
      <diagonal/>
    </border>
    <border>
      <left style="thin">
        <color indexed="55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55"/>
      </left>
      <right style="thin">
        <color indexed="55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/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 style="double">
        <color indexed="64"/>
      </bottom>
      <diagonal/>
    </border>
    <border>
      <left style="thin">
        <color indexed="55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3"/>
      </left>
      <right/>
      <top style="double">
        <color theme="0" tint="-0.499984740745262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hair">
        <color indexed="55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 style="double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55"/>
      </bottom>
      <diagonal/>
    </border>
    <border>
      <left style="double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64"/>
      </right>
      <top/>
      <bottom style="double">
        <color auto="1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34998626667073579"/>
      </right>
      <top/>
      <bottom style="thin">
        <color theme="0" tint="-0.499984740745262"/>
      </bottom>
      <diagonal/>
    </border>
    <border>
      <left style="double">
        <color theme="0" tint="-0.34998626667073579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double">
        <color theme="0" tint="-0.34998626667073579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55"/>
      </right>
      <top style="double">
        <color indexed="64"/>
      </top>
      <bottom/>
      <diagonal/>
    </border>
    <border>
      <left style="thin">
        <color indexed="55"/>
      </left>
      <right style="thin">
        <color indexed="55"/>
      </right>
      <top style="double">
        <color indexed="64"/>
      </top>
      <bottom/>
      <diagonal/>
    </border>
    <border>
      <left style="thin">
        <color indexed="55"/>
      </left>
      <right/>
      <top style="double">
        <color indexed="64"/>
      </top>
      <bottom/>
      <diagonal/>
    </border>
    <border>
      <left style="thin">
        <color indexed="55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55"/>
      </left>
      <right style="double">
        <color indexed="64"/>
      </right>
      <top/>
      <bottom style="thin">
        <color indexed="55"/>
      </bottom>
      <diagonal/>
    </border>
    <border>
      <left style="double">
        <color indexed="64"/>
      </left>
      <right/>
      <top style="thin">
        <color indexed="55"/>
      </top>
      <bottom style="thin">
        <color theme="0" tint="-0.34998626667073579"/>
      </bottom>
      <diagonal/>
    </border>
    <border>
      <left/>
      <right/>
      <top style="thin">
        <color indexed="55"/>
      </top>
      <bottom style="thin">
        <color theme="0" tint="-0.34998626667073579"/>
      </bottom>
      <diagonal/>
    </border>
    <border>
      <left style="thin">
        <color indexed="55"/>
      </left>
      <right style="double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64"/>
      </right>
      <top style="thin">
        <color indexed="55"/>
      </top>
      <bottom style="double">
        <color indexed="64"/>
      </bottom>
      <diagonal/>
    </border>
  </borders>
  <cellStyleXfs count="11">
    <xf numFmtId="0" fontId="0" fillId="0" borderId="0"/>
    <xf numFmtId="0" fontId="2" fillId="0" borderId="0"/>
    <xf numFmtId="168" fontId="21" fillId="7" borderId="0"/>
    <xf numFmtId="0" fontId="22" fillId="0" borderId="0"/>
    <xf numFmtId="0" fontId="1" fillId="0" borderId="0"/>
    <xf numFmtId="0" fontId="1" fillId="0" borderId="0"/>
    <xf numFmtId="0" fontId="4" fillId="0" borderId="0"/>
    <xf numFmtId="0" fontId="4" fillId="0" borderId="0"/>
    <xf numFmtId="170" fontId="35" fillId="0" borderId="0"/>
    <xf numFmtId="40" fontId="36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04">
    <xf numFmtId="0" fontId="0" fillId="0" borderId="0" xfId="0"/>
    <xf numFmtId="0" fontId="3" fillId="0" borderId="0" xfId="1" applyFont="1"/>
    <xf numFmtId="0" fontId="2" fillId="0" borderId="0" xfId="1"/>
    <xf numFmtId="4" fontId="2" fillId="0" borderId="0" xfId="1" applyNumberFormat="1" applyAlignment="1">
      <alignment vertical="center"/>
    </xf>
    <xf numFmtId="4" fontId="4" fillId="0" borderId="0" xfId="1" applyNumberFormat="1" applyFont="1" applyAlignment="1">
      <alignment vertical="center"/>
    </xf>
    <xf numFmtId="0" fontId="2" fillId="0" borderId="0" xfId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165" fontId="7" fillId="0" borderId="0" xfId="1" applyNumberFormat="1" applyFont="1" applyAlignment="1">
      <alignment horizontal="right"/>
    </xf>
    <xf numFmtId="0" fontId="12" fillId="0" borderId="0" xfId="1" applyFont="1" applyAlignment="1">
      <alignment vertical="center"/>
    </xf>
    <xf numFmtId="0" fontId="14" fillId="0" borderId="6" xfId="1" applyFont="1" applyBorder="1" applyAlignment="1">
      <alignment vertical="center"/>
    </xf>
    <xf numFmtId="166" fontId="14" fillId="0" borderId="0" xfId="1" applyNumberFormat="1" applyFont="1" applyBorder="1" applyAlignment="1">
      <alignment vertical="center"/>
    </xf>
    <xf numFmtId="164" fontId="14" fillId="0" borderId="11" xfId="1" applyNumberFormat="1" applyFont="1" applyBorder="1" applyAlignment="1">
      <alignment vertical="center"/>
    </xf>
    <xf numFmtId="10" fontId="14" fillId="0" borderId="12" xfId="1" applyNumberFormat="1" applyFont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2" fillId="0" borderId="13" xfId="1" applyBorder="1"/>
    <xf numFmtId="0" fontId="9" fillId="0" borderId="16" xfId="1" applyFont="1" applyBorder="1" applyAlignment="1">
      <alignment horizontal="centerContinuous" vertical="center" wrapText="1"/>
    </xf>
    <xf numFmtId="0" fontId="12" fillId="0" borderId="17" xfId="1" applyFont="1" applyBorder="1" applyAlignment="1">
      <alignment horizontal="centerContinuous" vertical="center" wrapText="1"/>
    </xf>
    <xf numFmtId="0" fontId="8" fillId="0" borderId="18" xfId="1" applyFont="1" applyBorder="1" applyAlignment="1">
      <alignment horizontal="center" wrapText="1"/>
    </xf>
    <xf numFmtId="0" fontId="12" fillId="0" borderId="0" xfId="1" applyFont="1"/>
    <xf numFmtId="0" fontId="4" fillId="0" borderId="0" xfId="1" applyFont="1" applyAlignment="1">
      <alignment vertical="center"/>
    </xf>
    <xf numFmtId="0" fontId="4" fillId="0" borderId="0" xfId="1" applyFont="1"/>
    <xf numFmtId="0" fontId="14" fillId="5" borderId="24" xfId="1" applyFont="1" applyFill="1" applyBorder="1" applyAlignment="1">
      <alignment horizontal="centerContinuous" vertical="center" wrapText="1"/>
    </xf>
    <xf numFmtId="0" fontId="14" fillId="5" borderId="25" xfId="1" applyFont="1" applyFill="1" applyBorder="1" applyAlignment="1">
      <alignment horizontal="centerContinuous" vertical="center" wrapText="1"/>
    </xf>
    <xf numFmtId="0" fontId="16" fillId="3" borderId="27" xfId="1" quotePrefix="1" applyFont="1" applyFill="1" applyBorder="1" applyAlignment="1">
      <alignment horizontal="center" vertical="center"/>
    </xf>
    <xf numFmtId="0" fontId="17" fillId="3" borderId="28" xfId="1" applyFont="1" applyFill="1" applyBorder="1" applyAlignment="1">
      <alignment horizontal="center" vertical="center"/>
    </xf>
    <xf numFmtId="10" fontId="8" fillId="3" borderId="29" xfId="1" applyNumberFormat="1" applyFont="1" applyFill="1" applyBorder="1" applyAlignment="1">
      <alignment horizontal="center" vertical="center"/>
    </xf>
    <xf numFmtId="0" fontId="19" fillId="0" borderId="0" xfId="1" applyFont="1"/>
    <xf numFmtId="0" fontId="19" fillId="0" borderId="0" xfId="1" applyFont="1" applyAlignment="1">
      <alignment vertical="center"/>
    </xf>
    <xf numFmtId="0" fontId="15" fillId="0" borderId="22" xfId="1" quotePrefix="1" applyFont="1" applyBorder="1" applyAlignment="1">
      <alignment horizontal="center" vertical="center"/>
    </xf>
    <xf numFmtId="0" fontId="20" fillId="0" borderId="23" xfId="1" applyFont="1" applyBorder="1" applyAlignment="1">
      <alignment vertical="center" wrapText="1"/>
    </xf>
    <xf numFmtId="0" fontId="14" fillId="4" borderId="13" xfId="1" applyFont="1" applyFill="1" applyBorder="1" applyAlignment="1">
      <alignment horizontal="centerContinuous" vertical="center" wrapText="1"/>
    </xf>
    <xf numFmtId="0" fontId="14" fillId="4" borderId="1" xfId="1" applyFont="1" applyFill="1" applyBorder="1" applyAlignment="1">
      <alignment horizontal="centerContinuous" vertical="center" wrapText="1"/>
    </xf>
    <xf numFmtId="0" fontId="15" fillId="0" borderId="0" xfId="1" quotePrefix="1" applyFont="1" applyFill="1" applyBorder="1" applyAlignment="1">
      <alignment horizontal="center" vertical="center"/>
    </xf>
    <xf numFmtId="4" fontId="8" fillId="0" borderId="0" xfId="1" applyNumberFormat="1" applyFont="1"/>
    <xf numFmtId="4" fontId="2" fillId="0" borderId="0" xfId="1" applyNumberFormat="1"/>
    <xf numFmtId="0" fontId="2" fillId="0" borderId="0" xfId="1" applyAlignment="1">
      <alignment horizontal="right"/>
    </xf>
    <xf numFmtId="0" fontId="23" fillId="0" borderId="0" xfId="1" applyFont="1" applyAlignment="1">
      <alignment horizontal="centerContinuous" vertical="center"/>
    </xf>
    <xf numFmtId="0" fontId="2" fillId="0" borderId="0" xfId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169" fontId="8" fillId="0" borderId="0" xfId="1" applyNumberFormat="1" applyFont="1" applyAlignment="1">
      <alignment horizontal="right"/>
    </xf>
    <xf numFmtId="0" fontId="24" fillId="4" borderId="33" xfId="1" applyFont="1" applyFill="1" applyBorder="1" applyAlignment="1">
      <alignment horizontal="centerContinuous" vertical="center"/>
    </xf>
    <xf numFmtId="0" fontId="18" fillId="4" borderId="33" xfId="1" applyFont="1" applyFill="1" applyBorder="1" applyAlignment="1">
      <alignment horizontal="centerContinuous" vertical="center"/>
    </xf>
    <xf numFmtId="0" fontId="14" fillId="0" borderId="13" xfId="1" applyFont="1" applyBorder="1" applyAlignment="1">
      <alignment vertical="center"/>
    </xf>
    <xf numFmtId="164" fontId="26" fillId="4" borderId="44" xfId="1" applyNumberFormat="1" applyFont="1" applyFill="1" applyBorder="1" applyAlignment="1">
      <alignment vertical="center"/>
    </xf>
    <xf numFmtId="0" fontId="27" fillId="0" borderId="27" xfId="1" quotePrefix="1" applyFont="1" applyBorder="1" applyAlignment="1">
      <alignment horizontal="center" vertical="center"/>
    </xf>
    <xf numFmtId="0" fontId="9" fillId="2" borderId="28" xfId="1" applyFont="1" applyFill="1" applyBorder="1" applyAlignment="1">
      <alignment horizontal="center" vertical="center"/>
    </xf>
    <xf numFmtId="164" fontId="28" fillId="0" borderId="57" xfId="1" applyNumberFormat="1" applyFont="1" applyBorder="1" applyAlignment="1">
      <alignment vertical="center"/>
    </xf>
    <xf numFmtId="164" fontId="28" fillId="0" borderId="58" xfId="1" applyNumberFormat="1" applyFont="1" applyBorder="1" applyAlignment="1">
      <alignment vertical="center"/>
    </xf>
    <xf numFmtId="164" fontId="28" fillId="4" borderId="59" xfId="1" applyNumberFormat="1" applyFont="1" applyFill="1" applyBorder="1" applyAlignment="1">
      <alignment vertical="center"/>
    </xf>
    <xf numFmtId="0" fontId="28" fillId="0" borderId="0" xfId="1" applyFont="1"/>
    <xf numFmtId="164" fontId="29" fillId="0" borderId="49" xfId="1" applyNumberFormat="1" applyFont="1" applyBorder="1" applyAlignment="1">
      <alignment vertical="center"/>
    </xf>
    <xf numFmtId="164" fontId="29" fillId="0" borderId="8" xfId="1" applyNumberFormat="1" applyFont="1" applyBorder="1" applyAlignment="1">
      <alignment vertical="center"/>
    </xf>
    <xf numFmtId="164" fontId="29" fillId="4" borderId="50" xfId="1" applyNumberFormat="1" applyFont="1" applyFill="1" applyBorder="1" applyAlignment="1">
      <alignment vertical="center"/>
    </xf>
    <xf numFmtId="0" fontId="11" fillId="0" borderId="0" xfId="1" applyFont="1" applyAlignment="1">
      <alignment vertical="center"/>
    </xf>
    <xf numFmtId="164" fontId="13" fillId="4" borderId="62" xfId="1" applyNumberFormat="1" applyFont="1" applyFill="1" applyBorder="1" applyAlignment="1">
      <alignment vertical="center"/>
    </xf>
    <xf numFmtId="164" fontId="13" fillId="4" borderId="63" xfId="1" applyNumberFormat="1" applyFont="1" applyFill="1" applyBorder="1" applyAlignment="1">
      <alignment vertical="center"/>
    </xf>
    <xf numFmtId="164" fontId="13" fillId="4" borderId="64" xfId="1" applyNumberFormat="1" applyFont="1" applyFill="1" applyBorder="1" applyAlignment="1">
      <alignment vertical="center"/>
    </xf>
    <xf numFmtId="0" fontId="29" fillId="0" borderId="0" xfId="1" applyFont="1" applyAlignment="1">
      <alignment vertical="center"/>
    </xf>
    <xf numFmtId="4" fontId="28" fillId="0" borderId="0" xfId="1" applyNumberFormat="1" applyFont="1"/>
    <xf numFmtId="0" fontId="32" fillId="0" borderId="0" xfId="1" applyFont="1" applyAlignment="1">
      <alignment vertical="center"/>
    </xf>
    <xf numFmtId="0" fontId="28" fillId="0" borderId="0" xfId="1" applyFont="1" applyAlignment="1">
      <alignment vertical="center"/>
    </xf>
    <xf numFmtId="166" fontId="14" fillId="0" borderId="38" xfId="1" applyNumberFormat="1" applyFont="1" applyBorder="1" applyAlignment="1">
      <alignment vertical="center"/>
    </xf>
    <xf numFmtId="164" fontId="26" fillId="0" borderId="74" xfId="1" applyNumberFormat="1" applyFont="1" applyBorder="1" applyAlignment="1">
      <alignment vertical="center"/>
    </xf>
    <xf numFmtId="164" fontId="26" fillId="0" borderId="75" xfId="1" applyNumberFormat="1" applyFont="1" applyBorder="1" applyAlignment="1">
      <alignment vertical="center"/>
    </xf>
    <xf numFmtId="0" fontId="2" fillId="0" borderId="39" xfId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30" fillId="0" borderId="42" xfId="1" applyFont="1" applyBorder="1" applyAlignment="1">
      <alignment horizontal="right" vertical="center"/>
    </xf>
    <xf numFmtId="4" fontId="4" fillId="0" borderId="0" xfId="1" applyNumberFormat="1" applyFont="1" applyAlignment="1">
      <alignment horizontal="centerContinuous" vertical="center"/>
    </xf>
    <xf numFmtId="4" fontId="6" fillId="0" borderId="0" xfId="1" applyNumberFormat="1" applyFont="1" applyAlignment="1">
      <alignment horizontal="centerContinuous" vertical="center"/>
    </xf>
    <xf numFmtId="164" fontId="28" fillId="0" borderId="59" xfId="1" applyNumberFormat="1" applyFont="1" applyBorder="1" applyAlignment="1">
      <alignment vertical="center"/>
    </xf>
    <xf numFmtId="164" fontId="29" fillId="0" borderId="50" xfId="1" applyNumberFormat="1" applyFont="1" applyBorder="1" applyAlignment="1">
      <alignment vertical="center"/>
    </xf>
    <xf numFmtId="164" fontId="14" fillId="0" borderId="77" xfId="1" applyNumberFormat="1" applyFont="1" applyBorder="1" applyAlignment="1">
      <alignment vertical="center"/>
    </xf>
    <xf numFmtId="164" fontId="26" fillId="4" borderId="76" xfId="1" applyNumberFormat="1" applyFont="1" applyFill="1" applyBorder="1" applyAlignment="1">
      <alignment vertical="center"/>
    </xf>
    <xf numFmtId="164" fontId="0" fillId="0" borderId="0" xfId="0" applyNumberFormat="1"/>
    <xf numFmtId="164" fontId="26" fillId="0" borderId="79" xfId="1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8" xfId="0" applyBorder="1" applyAlignment="1">
      <alignment vertical="center"/>
    </xf>
    <xf numFmtId="0" fontId="34" fillId="0" borderId="71" xfId="1" applyFont="1" applyBorder="1" applyAlignment="1">
      <alignment horizontal="center" vertical="center"/>
    </xf>
    <xf numFmtId="0" fontId="34" fillId="0" borderId="23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18" fillId="0" borderId="35" xfId="1" applyFont="1" applyBorder="1" applyAlignment="1">
      <alignment horizontal="center" vertical="center" wrapText="1"/>
    </xf>
    <xf numFmtId="0" fontId="18" fillId="0" borderId="36" xfId="1" applyFont="1" applyBorder="1" applyAlignment="1">
      <alignment horizontal="center" vertical="center" wrapText="1"/>
    </xf>
    <xf numFmtId="0" fontId="18" fillId="0" borderId="37" xfId="1" applyFont="1" applyBorder="1" applyAlignment="1">
      <alignment horizontal="center" vertical="center" wrapText="1"/>
    </xf>
    <xf numFmtId="0" fontId="18" fillId="4" borderId="37" xfId="1" applyFont="1" applyFill="1" applyBorder="1" applyAlignment="1">
      <alignment horizontal="center" vertical="center" wrapText="1"/>
    </xf>
    <xf numFmtId="164" fontId="26" fillId="0" borderId="23" xfId="1" applyNumberFormat="1" applyFont="1" applyBorder="1" applyAlignment="1">
      <alignment horizontal="center" vertical="center"/>
    </xf>
    <xf numFmtId="164" fontId="26" fillId="0" borderId="39" xfId="1" applyNumberFormat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Continuous" vertical="center" wrapText="1"/>
    </xf>
    <xf numFmtId="0" fontId="13" fillId="4" borderId="9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right"/>
    </xf>
    <xf numFmtId="0" fontId="8" fillId="0" borderId="81" xfId="1" applyFont="1" applyBorder="1" applyAlignment="1">
      <alignment horizontal="centerContinuous" vertical="center" wrapText="1"/>
    </xf>
    <xf numFmtId="0" fontId="8" fillId="0" borderId="82" xfId="1" applyFont="1" applyBorder="1" applyAlignment="1">
      <alignment horizontal="centerContinuous" vertical="center" wrapText="1"/>
    </xf>
    <xf numFmtId="164" fontId="8" fillId="3" borderId="87" xfId="1" applyNumberFormat="1" applyFont="1" applyFill="1" applyBorder="1" applyAlignment="1">
      <alignment vertical="center"/>
    </xf>
    <xf numFmtId="164" fontId="8" fillId="3" borderId="88" xfId="1" applyNumberFormat="1" applyFont="1" applyFill="1" applyBorder="1" applyAlignment="1">
      <alignment vertical="center"/>
    </xf>
    <xf numFmtId="0" fontId="13" fillId="4" borderId="91" xfId="1" applyFont="1" applyFill="1" applyBorder="1" applyAlignment="1">
      <alignment horizontal="centerContinuous" vertical="center" wrapText="1"/>
    </xf>
    <xf numFmtId="164" fontId="14" fillId="0" borderId="92" xfId="1" applyNumberFormat="1" applyFont="1" applyBorder="1" applyAlignment="1">
      <alignment vertical="center"/>
    </xf>
    <xf numFmtId="0" fontId="8" fillId="0" borderId="93" xfId="1" applyFont="1" applyBorder="1" applyAlignment="1">
      <alignment horizontal="centerContinuous" vertical="center" wrapText="1"/>
    </xf>
    <xf numFmtId="164" fontId="14" fillId="5" borderId="96" xfId="1" applyNumberFormat="1" applyFont="1" applyFill="1" applyBorder="1" applyAlignment="1">
      <alignment vertical="center"/>
    </xf>
    <xf numFmtId="164" fontId="8" fillId="3" borderId="97" xfId="1" applyNumberFormat="1" applyFont="1" applyFill="1" applyBorder="1" applyAlignment="1">
      <alignment vertical="center"/>
    </xf>
    <xf numFmtId="164" fontId="14" fillId="4" borderId="98" xfId="1" applyNumberFormat="1" applyFont="1" applyFill="1" applyBorder="1" applyAlignment="1">
      <alignment vertical="center"/>
    </xf>
    <xf numFmtId="165" fontId="7" fillId="0" borderId="0" xfId="1" applyNumberFormat="1" applyFont="1" applyAlignment="1">
      <alignment horizontal="centerContinuous"/>
    </xf>
    <xf numFmtId="0" fontId="14" fillId="3" borderId="13" xfId="1" applyFont="1" applyFill="1" applyBorder="1" applyAlignment="1">
      <alignment horizontal="centerContinuous" vertical="center" wrapText="1"/>
    </xf>
    <xf numFmtId="0" fontId="14" fillId="3" borderId="1" xfId="1" applyFont="1" applyFill="1" applyBorder="1" applyAlignment="1">
      <alignment horizontal="centerContinuous" vertical="center" wrapText="1"/>
    </xf>
    <xf numFmtId="164" fontId="14" fillId="3" borderId="98" xfId="1" applyNumberFormat="1" applyFont="1" applyFill="1" applyBorder="1" applyAlignment="1">
      <alignment vertical="center"/>
    </xf>
    <xf numFmtId="4" fontId="32" fillId="0" borderId="0" xfId="1" applyNumberFormat="1" applyFont="1" applyAlignment="1">
      <alignment vertical="center"/>
    </xf>
    <xf numFmtId="0" fontId="37" fillId="0" borderId="100" xfId="1" quotePrefix="1" applyFont="1" applyBorder="1" applyAlignment="1">
      <alignment horizontal="centerContinuous" vertical="center" wrapText="1"/>
    </xf>
    <xf numFmtId="0" fontId="31" fillId="0" borderId="100" xfId="1" quotePrefix="1" applyFont="1" applyBorder="1" applyAlignment="1">
      <alignment horizontal="centerContinuous" vertical="center" wrapText="1"/>
    </xf>
    <xf numFmtId="0" fontId="31" fillId="10" borderId="100" xfId="1" quotePrefix="1" applyFont="1" applyFill="1" applyBorder="1" applyAlignment="1">
      <alignment horizontal="centerContinuous" vertical="center" wrapText="1"/>
    </xf>
    <xf numFmtId="0" fontId="32" fillId="0" borderId="0" xfId="1" applyFont="1"/>
    <xf numFmtId="0" fontId="18" fillId="2" borderId="2" xfId="1" applyFont="1" applyFill="1" applyBorder="1" applyAlignment="1">
      <alignment horizontal="centerContinuous" vertical="center" wrapText="1"/>
    </xf>
    <xf numFmtId="0" fontId="38" fillId="2" borderId="32" xfId="0" applyFont="1" applyFill="1" applyBorder="1" applyAlignment="1">
      <alignment horizontal="centerContinuous" vertical="center"/>
    </xf>
    <xf numFmtId="0" fontId="9" fillId="0" borderId="17" xfId="1" applyFont="1" applyBorder="1" applyAlignment="1">
      <alignment horizontal="centerContinuous" vertical="center" wrapText="1"/>
    </xf>
    <xf numFmtId="0" fontId="14" fillId="4" borderId="102" xfId="1" applyFont="1" applyFill="1" applyBorder="1" applyAlignment="1">
      <alignment horizontal="centerContinuous" vertical="center" wrapText="1"/>
    </xf>
    <xf numFmtId="0" fontId="14" fillId="4" borderId="61" xfId="1" applyFont="1" applyFill="1" applyBorder="1" applyAlignment="1">
      <alignment horizontal="centerContinuous" vertical="center" wrapText="1"/>
    </xf>
    <xf numFmtId="4" fontId="4" fillId="0" borderId="0" xfId="1" applyNumberFormat="1" applyFont="1"/>
    <xf numFmtId="171" fontId="39" fillId="0" borderId="0" xfId="1" applyNumberFormat="1" applyFont="1"/>
    <xf numFmtId="4" fontId="29" fillId="0" borderId="0" xfId="1" applyNumberFormat="1" applyFont="1" applyAlignment="1">
      <alignment vertical="center"/>
    </xf>
    <xf numFmtId="4" fontId="28" fillId="0" borderId="0" xfId="1" applyNumberFormat="1" applyFont="1" applyAlignment="1">
      <alignment vertical="center"/>
    </xf>
    <xf numFmtId="0" fontId="1" fillId="0" borderId="0" xfId="0" applyFont="1"/>
    <xf numFmtId="0" fontId="29" fillId="0" borderId="20" xfId="1" applyFont="1" applyBorder="1" applyAlignment="1">
      <alignment vertical="center" wrapText="1"/>
    </xf>
    <xf numFmtId="10" fontId="29" fillId="0" borderId="21" xfId="1" applyNumberFormat="1" applyFont="1" applyBorder="1" applyAlignment="1">
      <alignment horizontal="center" vertical="center"/>
    </xf>
    <xf numFmtId="0" fontId="29" fillId="0" borderId="23" xfId="1" applyFont="1" applyBorder="1" applyAlignment="1">
      <alignment vertical="center" wrapText="1"/>
    </xf>
    <xf numFmtId="0" fontId="29" fillId="0" borderId="23" xfId="1" applyFont="1" applyBorder="1" applyAlignment="1">
      <alignment vertical="center"/>
    </xf>
    <xf numFmtId="0" fontId="29" fillId="0" borderId="19" xfId="1" quotePrefix="1" applyFont="1" applyBorder="1" applyAlignment="1">
      <alignment horizontal="center" vertical="center"/>
    </xf>
    <xf numFmtId="4" fontId="29" fillId="0" borderId="0" xfId="1" applyNumberFormat="1" applyFont="1"/>
    <xf numFmtId="0" fontId="29" fillId="0" borderId="22" xfId="1" quotePrefix="1" applyFont="1" applyBorder="1" applyAlignment="1">
      <alignment horizontal="center" vertical="center"/>
    </xf>
    <xf numFmtId="0" fontId="29" fillId="0" borderId="0" xfId="1" applyFont="1"/>
    <xf numFmtId="0" fontId="40" fillId="0" borderId="0" xfId="0" applyFont="1"/>
    <xf numFmtId="0" fontId="29" fillId="0" borderId="6" xfId="1" quotePrefix="1" applyFont="1" applyBorder="1" applyAlignment="1">
      <alignment horizontal="center" vertical="center"/>
    </xf>
    <xf numFmtId="0" fontId="28" fillId="0" borderId="19" xfId="1" quotePrefix="1" applyFont="1" applyBorder="1" applyAlignment="1">
      <alignment horizontal="center" vertical="center"/>
    </xf>
    <xf numFmtId="0" fontId="28" fillId="0" borderId="20" xfId="1" applyFont="1" applyBorder="1" applyAlignment="1">
      <alignment vertical="center" wrapText="1"/>
    </xf>
    <xf numFmtId="164" fontId="28" fillId="0" borderId="94" xfId="1" applyNumberFormat="1" applyFont="1" applyBorder="1" applyAlignment="1">
      <alignment vertical="center"/>
    </xf>
    <xf numFmtId="0" fontId="28" fillId="0" borderId="22" xfId="1" quotePrefix="1" applyFont="1" applyBorder="1" applyAlignment="1">
      <alignment horizontal="center" vertical="center"/>
    </xf>
    <xf numFmtId="0" fontId="28" fillId="0" borderId="23" xfId="1" applyFont="1" applyBorder="1" applyAlignment="1">
      <alignment vertical="center" wrapText="1"/>
    </xf>
    <xf numFmtId="0" fontId="28" fillId="0" borderId="23" xfId="1" applyFont="1" applyBorder="1" applyAlignment="1">
      <alignment vertical="center"/>
    </xf>
    <xf numFmtId="0" fontId="38" fillId="0" borderId="0" xfId="0" applyFont="1"/>
    <xf numFmtId="0" fontId="28" fillId="0" borderId="6" xfId="1" quotePrefix="1" applyFont="1" applyBorder="1" applyAlignment="1">
      <alignment horizontal="center" vertical="center"/>
    </xf>
    <xf numFmtId="164" fontId="28" fillId="0" borderId="95" xfId="1" applyNumberFormat="1" applyFont="1" applyBorder="1" applyAlignment="1">
      <alignment vertical="center"/>
    </xf>
    <xf numFmtId="0" fontId="28" fillId="0" borderId="0" xfId="1" applyFont="1" applyBorder="1" applyAlignment="1">
      <alignment vertical="center"/>
    </xf>
    <xf numFmtId="0" fontId="28" fillId="0" borderId="99" xfId="1" quotePrefix="1" applyFont="1" applyBorder="1" applyAlignment="1">
      <alignment horizontal="center" vertical="center"/>
    </xf>
    <xf numFmtId="0" fontId="33" fillId="4" borderId="1" xfId="1" applyFont="1" applyFill="1" applyBorder="1" applyAlignment="1">
      <alignment horizontal="centerContinuous" vertical="center" wrapText="1"/>
    </xf>
    <xf numFmtId="164" fontId="29" fillId="0" borderId="83" xfId="1" applyNumberFormat="1" applyFont="1" applyBorder="1" applyAlignment="1">
      <alignment vertical="center"/>
    </xf>
    <xf numFmtId="164" fontId="29" fillId="0" borderId="84" xfId="1" applyNumberFormat="1" applyFont="1" applyBorder="1" applyAlignment="1">
      <alignment vertical="center"/>
    </xf>
    <xf numFmtId="167" fontId="29" fillId="0" borderId="84" xfId="1" quotePrefix="1" applyNumberFormat="1" applyFont="1" applyBorder="1" applyAlignment="1">
      <alignment horizontal="center" vertical="center"/>
    </xf>
    <xf numFmtId="0" fontId="13" fillId="5" borderId="24" xfId="1" applyFont="1" applyFill="1" applyBorder="1" applyAlignment="1">
      <alignment horizontal="centerContinuous" vertical="center" wrapText="1"/>
    </xf>
    <xf numFmtId="0" fontId="13" fillId="5" borderId="25" xfId="1" applyFont="1" applyFill="1" applyBorder="1" applyAlignment="1">
      <alignment horizontal="centerContinuous" vertical="center" wrapText="1"/>
    </xf>
    <xf numFmtId="164" fontId="13" fillId="5" borderId="85" xfId="1" applyNumberFormat="1" applyFont="1" applyFill="1" applyBorder="1" applyAlignment="1">
      <alignment vertical="center"/>
    </xf>
    <xf numFmtId="164" fontId="13" fillId="5" borderId="86" xfId="1" applyNumberFormat="1" applyFont="1" applyFill="1" applyBorder="1" applyAlignment="1">
      <alignment vertical="center"/>
    </xf>
    <xf numFmtId="10" fontId="13" fillId="6" borderId="26" xfId="1" applyNumberFormat="1" applyFont="1" applyFill="1" applyBorder="1" applyAlignment="1">
      <alignment horizontal="center" vertical="center"/>
    </xf>
    <xf numFmtId="0" fontId="33" fillId="4" borderId="13" xfId="1" applyFont="1" applyFill="1" applyBorder="1" applyAlignment="1">
      <alignment horizontal="centerContinuous" vertical="center" wrapText="1"/>
    </xf>
    <xf numFmtId="164" fontId="33" fillId="4" borderId="89" xfId="1" applyNumberFormat="1" applyFont="1" applyFill="1" applyBorder="1" applyAlignment="1">
      <alignment vertical="center"/>
    </xf>
    <xf numFmtId="164" fontId="33" fillId="4" borderId="90" xfId="1" applyNumberFormat="1" applyFont="1" applyFill="1" applyBorder="1" applyAlignment="1">
      <alignment vertical="center"/>
    </xf>
    <xf numFmtId="10" fontId="33" fillId="2" borderId="31" xfId="1" applyNumberFormat="1" applyFont="1" applyFill="1" applyBorder="1" applyAlignment="1">
      <alignment horizontal="center" vertical="center"/>
    </xf>
    <xf numFmtId="0" fontId="31" fillId="0" borderId="29" xfId="1" quotePrefix="1" applyFont="1" applyBorder="1" applyAlignment="1">
      <alignment horizontal="center" vertical="center" wrapText="1"/>
    </xf>
    <xf numFmtId="164" fontId="2" fillId="0" borderId="0" xfId="1" applyNumberFormat="1"/>
    <xf numFmtId="0" fontId="32" fillId="9" borderId="0" xfId="1" applyFont="1" applyFill="1"/>
    <xf numFmtId="4" fontId="32" fillId="0" borderId="0" xfId="1" applyNumberFormat="1" applyFont="1"/>
    <xf numFmtId="4" fontId="32" fillId="9" borderId="0" xfId="1" applyNumberFormat="1" applyFont="1" applyFill="1"/>
    <xf numFmtId="4" fontId="0" fillId="0" borderId="0" xfId="0" applyNumberFormat="1"/>
    <xf numFmtId="164" fontId="29" fillId="0" borderId="45" xfId="1" applyNumberFormat="1" applyFont="1" applyBorder="1" applyAlignment="1">
      <alignment vertical="center"/>
    </xf>
    <xf numFmtId="164" fontId="29" fillId="0" borderId="46" xfId="1" applyNumberFormat="1" applyFont="1" applyBorder="1" applyAlignment="1">
      <alignment vertical="center"/>
    </xf>
    <xf numFmtId="164" fontId="29" fillId="0" borderId="80" xfId="1" applyNumberFormat="1" applyFont="1" applyBorder="1" applyAlignment="1">
      <alignment vertical="center"/>
    </xf>
    <xf numFmtId="164" fontId="29" fillId="4" borderId="47" xfId="1" applyNumberFormat="1" applyFont="1" applyFill="1" applyBorder="1" applyAlignment="1">
      <alignment vertical="center"/>
    </xf>
    <xf numFmtId="164" fontId="29" fillId="0" borderId="47" xfId="1" applyNumberFormat="1" applyFont="1" applyBorder="1" applyAlignment="1">
      <alignment vertical="center"/>
    </xf>
    <xf numFmtId="164" fontId="29" fillId="0" borderId="51" xfId="1" applyNumberFormat="1" applyFont="1" applyBorder="1" applyAlignment="1">
      <alignment vertical="center"/>
    </xf>
    <xf numFmtId="164" fontId="29" fillId="0" borderId="40" xfId="1" applyNumberFormat="1" applyFont="1" applyBorder="1" applyAlignment="1">
      <alignment vertical="center"/>
    </xf>
    <xf numFmtId="164" fontId="29" fillId="0" borderId="41" xfId="1" applyNumberFormat="1" applyFont="1" applyBorder="1" applyAlignment="1">
      <alignment vertical="center"/>
    </xf>
    <xf numFmtId="164" fontId="29" fillId="4" borderId="41" xfId="1" applyNumberFormat="1" applyFont="1" applyFill="1" applyBorder="1" applyAlignment="1">
      <alignment vertical="center"/>
    </xf>
    <xf numFmtId="164" fontId="13" fillId="5" borderId="53" xfId="1" applyNumberFormat="1" applyFont="1" applyFill="1" applyBorder="1" applyAlignment="1">
      <alignment vertical="center"/>
    </xf>
    <xf numFmtId="164" fontId="13" fillId="5" borderId="54" xfId="1" applyNumberFormat="1" applyFont="1" applyFill="1" applyBorder="1" applyAlignment="1">
      <alignment vertical="center"/>
    </xf>
    <xf numFmtId="164" fontId="13" fillId="5" borderId="55" xfId="1" applyNumberFormat="1" applyFont="1" applyFill="1" applyBorder="1" applyAlignment="1">
      <alignment vertical="center"/>
    </xf>
    <xf numFmtId="164" fontId="13" fillId="4" borderId="55" xfId="1" applyNumberFormat="1" applyFont="1" applyFill="1" applyBorder="1" applyAlignment="1">
      <alignment vertical="center"/>
    </xf>
    <xf numFmtId="10" fontId="14" fillId="0" borderId="108" xfId="1" applyNumberFormat="1" applyFont="1" applyBorder="1" applyAlignment="1">
      <alignment horizontal="center" vertical="center"/>
    </xf>
    <xf numFmtId="10" fontId="14" fillId="0" borderId="109" xfId="1" applyNumberFormat="1" applyFont="1" applyBorder="1" applyAlignment="1">
      <alignment horizontal="center"/>
    </xf>
    <xf numFmtId="0" fontId="8" fillId="0" borderId="103" xfId="1" applyFont="1" applyBorder="1" applyAlignment="1">
      <alignment horizontal="center" wrapText="1"/>
    </xf>
    <xf numFmtId="10" fontId="28" fillId="0" borderId="108" xfId="1" applyNumberFormat="1" applyFont="1" applyBorder="1" applyAlignment="1">
      <alignment horizontal="center" vertical="center"/>
    </xf>
    <xf numFmtId="10" fontId="28" fillId="0" borderId="110" xfId="1" applyNumberFormat="1" applyFont="1" applyBorder="1" applyAlignment="1">
      <alignment horizontal="center" vertical="center"/>
    </xf>
    <xf numFmtId="10" fontId="14" fillId="6" borderId="111" xfId="1" applyNumberFormat="1" applyFont="1" applyFill="1" applyBorder="1" applyAlignment="1">
      <alignment horizontal="center" vertical="center"/>
    </xf>
    <xf numFmtId="10" fontId="8" fillId="3" borderId="107" xfId="1" applyNumberFormat="1" applyFont="1" applyFill="1" applyBorder="1" applyAlignment="1">
      <alignment horizontal="center" vertical="center"/>
    </xf>
    <xf numFmtId="10" fontId="14" fillId="2" borderId="112" xfId="1" applyNumberFormat="1" applyFont="1" applyFill="1" applyBorder="1" applyAlignment="1">
      <alignment horizontal="center" vertical="center"/>
    </xf>
    <xf numFmtId="10" fontId="14" fillId="3" borderId="112" xfId="1" applyNumberFormat="1" applyFont="1" applyFill="1" applyBorder="1" applyAlignment="1">
      <alignment horizontal="center" vertical="center"/>
    </xf>
    <xf numFmtId="0" fontId="10" fillId="4" borderId="113" xfId="1" applyFont="1" applyFill="1" applyBorder="1" applyAlignment="1">
      <alignment horizontal="centerContinuous" vertical="center" wrapText="1"/>
    </xf>
    <xf numFmtId="0" fontId="13" fillId="4" borderId="72" xfId="1" applyFont="1" applyFill="1" applyBorder="1" applyAlignment="1">
      <alignment horizontal="centerContinuous" vertical="center" wrapText="1"/>
    </xf>
    <xf numFmtId="164" fontId="14" fillId="0" borderId="114" xfId="1" applyNumberFormat="1" applyFont="1" applyBorder="1" applyAlignment="1">
      <alignment vertical="center"/>
    </xf>
    <xf numFmtId="0" fontId="8" fillId="0" borderId="115" xfId="1" applyFont="1" applyBorder="1" applyAlignment="1">
      <alignment horizontal="centerContinuous" vertical="center" wrapText="1"/>
    </xf>
    <xf numFmtId="164" fontId="28" fillId="0" borderId="48" xfId="1" applyNumberFormat="1" applyFont="1" applyBorder="1" applyAlignment="1">
      <alignment vertical="center"/>
    </xf>
    <xf numFmtId="167" fontId="28" fillId="0" borderId="48" xfId="1" quotePrefix="1" applyNumberFormat="1" applyFont="1" applyBorder="1" applyAlignment="1">
      <alignment horizontal="center" vertical="center"/>
    </xf>
    <xf numFmtId="164" fontId="28" fillId="0" borderId="52" xfId="1" applyNumberFormat="1" applyFont="1" applyBorder="1" applyAlignment="1">
      <alignment vertical="center"/>
    </xf>
    <xf numFmtId="164" fontId="14" fillId="5" borderId="56" xfId="1" applyNumberFormat="1" applyFont="1" applyFill="1" applyBorder="1" applyAlignment="1">
      <alignment vertical="center"/>
    </xf>
    <xf numFmtId="164" fontId="8" fillId="3" borderId="60" xfId="1" applyNumberFormat="1" applyFont="1" applyFill="1" applyBorder="1" applyAlignment="1">
      <alignment vertical="center"/>
    </xf>
    <xf numFmtId="164" fontId="14" fillId="4" borderId="116" xfId="1" applyNumberFormat="1" applyFont="1" applyFill="1" applyBorder="1" applyAlignment="1">
      <alignment vertical="center"/>
    </xf>
    <xf numFmtId="164" fontId="14" fillId="3" borderId="116" xfId="1" applyNumberFormat="1" applyFont="1" applyFill="1" applyBorder="1" applyAlignment="1">
      <alignment vertical="center"/>
    </xf>
    <xf numFmtId="0" fontId="2" fillId="0" borderId="30" xfId="1" applyBorder="1"/>
    <xf numFmtId="10" fontId="26" fillId="0" borderId="119" xfId="1" applyNumberFormat="1" applyFont="1" applyBorder="1" applyAlignment="1">
      <alignment horizontal="center" vertical="center"/>
    </xf>
    <xf numFmtId="0" fontId="24" fillId="0" borderId="73" xfId="1" applyFont="1" applyBorder="1" applyAlignment="1">
      <alignment vertical="center"/>
    </xf>
    <xf numFmtId="10" fontId="18" fillId="0" borderId="109" xfId="1" applyNumberFormat="1" applyFont="1" applyBorder="1" applyAlignment="1">
      <alignment horizontal="center" vertical="center"/>
    </xf>
    <xf numFmtId="0" fontId="8" fillId="0" borderId="120" xfId="1" applyFont="1" applyBorder="1" applyAlignment="1">
      <alignment horizontal="centerContinuous" wrapText="1"/>
    </xf>
    <xf numFmtId="10" fontId="29" fillId="0" borderId="108" xfId="1" applyNumberFormat="1" applyFont="1" applyBorder="1" applyAlignment="1">
      <alignment horizontal="center" vertical="center"/>
    </xf>
    <xf numFmtId="10" fontId="29" fillId="0" borderId="110" xfId="1" applyNumberFormat="1" applyFont="1" applyBorder="1" applyAlignment="1">
      <alignment horizontal="center" vertical="center"/>
    </xf>
    <xf numFmtId="10" fontId="13" fillId="6" borderId="111" xfId="1" applyNumberFormat="1" applyFont="1" applyFill="1" applyBorder="1" applyAlignment="1">
      <alignment horizontal="center" vertical="center"/>
    </xf>
    <xf numFmtId="10" fontId="29" fillId="0" borderId="107" xfId="1" applyNumberFormat="1" applyFont="1" applyBorder="1" applyAlignment="1">
      <alignment horizontal="center" vertical="center"/>
    </xf>
    <xf numFmtId="10" fontId="13" fillId="2" borderId="121" xfId="1" applyNumberFormat="1" applyFont="1" applyFill="1" applyBorder="1" applyAlignment="1">
      <alignment horizontal="center" vertical="center"/>
    </xf>
    <xf numFmtId="0" fontId="24" fillId="4" borderId="68" xfId="1" applyFont="1" applyFill="1" applyBorder="1" applyAlignment="1">
      <alignment horizontal="centerContinuous" vertical="center"/>
    </xf>
    <xf numFmtId="0" fontId="18" fillId="4" borderId="122" xfId="1" applyFont="1" applyFill="1" applyBorder="1" applyAlignment="1">
      <alignment horizontal="center" vertical="center" wrapText="1"/>
    </xf>
    <xf numFmtId="164" fontId="26" fillId="4" borderId="123" xfId="1" applyNumberFormat="1" applyFont="1" applyFill="1" applyBorder="1" applyAlignment="1">
      <alignment vertical="center"/>
    </xf>
    <xf numFmtId="0" fontId="34" fillId="0" borderId="73" xfId="1" applyFont="1" applyBorder="1" applyAlignment="1">
      <alignment horizontal="center" vertical="center"/>
    </xf>
    <xf numFmtId="164" fontId="26" fillId="4" borderId="70" xfId="1" applyNumberFormat="1" applyFont="1" applyFill="1" applyBorder="1" applyAlignment="1">
      <alignment vertical="center"/>
    </xf>
    <xf numFmtId="0" fontId="9" fillId="0" borderId="124" xfId="1" applyFont="1" applyBorder="1" applyAlignment="1">
      <alignment horizontal="centerContinuous" vertical="center" wrapText="1"/>
    </xf>
    <xf numFmtId="164" fontId="29" fillId="4" borderId="125" xfId="1" applyNumberFormat="1" applyFont="1" applyFill="1" applyBorder="1" applyAlignment="1">
      <alignment vertical="center"/>
    </xf>
    <xf numFmtId="164" fontId="29" fillId="4" borderId="126" xfId="1" applyNumberFormat="1" applyFont="1" applyFill="1" applyBorder="1" applyAlignment="1">
      <alignment vertical="center"/>
    </xf>
    <xf numFmtId="164" fontId="29" fillId="4" borderId="105" xfId="1" applyNumberFormat="1" applyFont="1" applyFill="1" applyBorder="1" applyAlignment="1">
      <alignment vertical="center"/>
    </xf>
    <xf numFmtId="164" fontId="13" fillId="4" borderId="127" xfId="1" applyNumberFormat="1" applyFont="1" applyFill="1" applyBorder="1" applyAlignment="1">
      <alignment vertical="center"/>
    </xf>
    <xf numFmtId="164" fontId="28" fillId="4" borderId="104" xfId="1" applyNumberFormat="1" applyFont="1" applyFill="1" applyBorder="1" applyAlignment="1">
      <alignment vertical="center"/>
    </xf>
    <xf numFmtId="164" fontId="13" fillId="4" borderId="128" xfId="1" applyNumberFormat="1" applyFont="1" applyFill="1" applyBorder="1" applyAlignment="1">
      <alignment vertical="center"/>
    </xf>
    <xf numFmtId="14" fontId="8" fillId="0" borderId="0" xfId="1" applyNumberFormat="1" applyFont="1" applyAlignment="1">
      <alignment horizontal="right"/>
    </xf>
    <xf numFmtId="164" fontId="8" fillId="9" borderId="21" xfId="1" applyNumberFormat="1" applyFont="1" applyFill="1" applyBorder="1" applyAlignment="1">
      <alignment vertical="center"/>
    </xf>
    <xf numFmtId="164" fontId="33" fillId="4" borderId="69" xfId="1" applyNumberFormat="1" applyFont="1" applyFill="1" applyBorder="1" applyAlignment="1">
      <alignment vertical="center"/>
    </xf>
    <xf numFmtId="4" fontId="15" fillId="0" borderId="0" xfId="1" applyNumberFormat="1" applyFont="1" applyAlignment="1">
      <alignment vertical="center"/>
    </xf>
    <xf numFmtId="0" fontId="29" fillId="0" borderId="132" xfId="1" applyFont="1" applyBorder="1" applyAlignment="1">
      <alignment vertical="center" wrapText="1"/>
    </xf>
    <xf numFmtId="164" fontId="33" fillId="8" borderId="43" xfId="1" applyNumberFormat="1" applyFont="1" applyFill="1" applyBorder="1" applyAlignment="1">
      <alignment vertical="center"/>
    </xf>
    <xf numFmtId="4" fontId="14" fillId="8" borderId="78" xfId="1" applyNumberFormat="1" applyFont="1" applyFill="1" applyBorder="1" applyAlignment="1">
      <alignment horizontal="centerContinuous" vertical="center" wrapText="1"/>
    </xf>
    <xf numFmtId="4" fontId="14" fillId="8" borderId="14" xfId="1" applyNumberFormat="1" applyFont="1" applyFill="1" applyBorder="1" applyAlignment="1">
      <alignment horizontal="centerContinuous" vertical="center" wrapText="1"/>
    </xf>
    <xf numFmtId="164" fontId="26" fillId="8" borderId="44" xfId="1" applyNumberFormat="1" applyFont="1" applyFill="1" applyBorder="1" applyAlignment="1">
      <alignment horizontal="centerContinuous" vertical="center"/>
    </xf>
    <xf numFmtId="0" fontId="42" fillId="0" borderId="0" xfId="1" applyFont="1" applyAlignment="1">
      <alignment horizontal="centerContinuous" vertical="center"/>
    </xf>
    <xf numFmtId="0" fontId="9" fillId="2" borderId="135" xfId="1" applyFont="1" applyFill="1" applyBorder="1" applyAlignment="1">
      <alignment horizontal="centerContinuous" vertical="center" wrapText="1"/>
    </xf>
    <xf numFmtId="0" fontId="2" fillId="2" borderId="33" xfId="1" applyFill="1" applyBorder="1" applyAlignment="1">
      <alignment horizontal="centerContinuous" vertical="center"/>
    </xf>
    <xf numFmtId="0" fontId="2" fillId="2" borderId="68" xfId="1" applyFill="1" applyBorder="1" applyAlignment="1">
      <alignment horizontal="centerContinuous" vertical="center"/>
    </xf>
    <xf numFmtId="0" fontId="43" fillId="0" borderId="6" xfId="1" applyFont="1" applyBorder="1" applyAlignment="1">
      <alignment horizontal="center" vertical="center" wrapText="1"/>
    </xf>
    <xf numFmtId="0" fontId="43" fillId="0" borderId="0" xfId="1" applyFont="1" applyAlignment="1">
      <alignment horizontal="center" vertical="center" wrapText="1"/>
    </xf>
    <xf numFmtId="0" fontId="43" fillId="0" borderId="136" xfId="1" applyFont="1" applyBorder="1" applyAlignment="1">
      <alignment horizontal="center" vertical="center" wrapText="1"/>
    </xf>
    <xf numFmtId="0" fontId="43" fillId="0" borderId="137" xfId="1" applyFont="1" applyBorder="1" applyAlignment="1">
      <alignment horizontal="center" vertical="center" wrapText="1"/>
    </xf>
    <xf numFmtId="0" fontId="43" fillId="4" borderId="138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vertical="center"/>
    </xf>
    <xf numFmtId="0" fontId="8" fillId="0" borderId="0" xfId="1" applyFont="1" applyAlignment="1">
      <alignment horizontal="right" vertical="center"/>
    </xf>
    <xf numFmtId="164" fontId="8" fillId="0" borderId="139" xfId="1" applyNumberFormat="1" applyFont="1" applyBorder="1" applyAlignment="1">
      <alignment vertical="center"/>
    </xf>
    <xf numFmtId="164" fontId="8" fillId="0" borderId="0" xfId="1" applyNumberFormat="1" applyFont="1" applyAlignment="1">
      <alignment vertical="center"/>
    </xf>
    <xf numFmtId="164" fontId="8" fillId="4" borderId="30" xfId="1" applyNumberFormat="1" applyFont="1" applyFill="1" applyBorder="1" applyAlignment="1">
      <alignment vertical="center"/>
    </xf>
    <xf numFmtId="0" fontId="8" fillId="0" borderId="22" xfId="1" applyFont="1" applyBorder="1" applyAlignment="1">
      <alignment vertical="center"/>
    </xf>
    <xf numFmtId="0" fontId="8" fillId="0" borderId="23" xfId="1" applyFont="1" applyBorder="1" applyAlignment="1">
      <alignment horizontal="right" vertical="center"/>
    </xf>
    <xf numFmtId="164" fontId="8" fillId="0" borderId="23" xfId="1" applyNumberFormat="1" applyFont="1" applyBorder="1" applyAlignment="1">
      <alignment vertical="center"/>
    </xf>
    <xf numFmtId="164" fontId="8" fillId="4" borderId="73" xfId="1" applyNumberFormat="1" applyFont="1" applyFill="1" applyBorder="1" applyAlignment="1">
      <alignment vertical="center"/>
    </xf>
    <xf numFmtId="0" fontId="8" fillId="0" borderId="140" xfId="1" applyFont="1" applyBorder="1" applyAlignment="1">
      <alignment vertical="center"/>
    </xf>
    <xf numFmtId="0" fontId="8" fillId="0" borderId="141" xfId="1" applyFont="1" applyBorder="1" applyAlignment="1">
      <alignment horizontal="right" vertical="center"/>
    </xf>
    <xf numFmtId="164" fontId="8" fillId="4" borderId="143" xfId="1" applyNumberFormat="1" applyFont="1" applyFill="1" applyBorder="1" applyAlignment="1">
      <alignment vertical="center"/>
    </xf>
    <xf numFmtId="0" fontId="9" fillId="0" borderId="144" xfId="1" applyFont="1" applyBorder="1" applyAlignment="1">
      <alignment horizontal="centerContinuous" vertical="center" wrapText="1"/>
    </xf>
    <xf numFmtId="0" fontId="2" fillId="0" borderId="145" xfId="1" applyBorder="1" applyAlignment="1">
      <alignment horizontal="centerContinuous" vertical="center"/>
    </xf>
    <xf numFmtId="0" fontId="2" fillId="0" borderId="146" xfId="1" applyBorder="1" applyAlignment="1">
      <alignment horizontal="centerContinuous" vertical="center"/>
    </xf>
    <xf numFmtId="0" fontId="29" fillId="0" borderId="147" xfId="1" quotePrefix="1" applyFont="1" applyBorder="1" applyAlignment="1">
      <alignment horizontal="center" vertical="center"/>
    </xf>
    <xf numFmtId="0" fontId="29" fillId="0" borderId="148" xfId="1" applyFont="1" applyBorder="1" applyAlignment="1">
      <alignment vertical="center" wrapText="1"/>
    </xf>
    <xf numFmtId="164" fontId="29" fillId="0" borderId="149" xfId="1" applyNumberFormat="1" applyFont="1" applyBorder="1" applyAlignment="1">
      <alignment vertical="center"/>
    </xf>
    <xf numFmtId="164" fontId="29" fillId="0" borderId="150" xfId="1" applyNumberFormat="1" applyFont="1" applyBorder="1" applyAlignment="1">
      <alignment vertical="center"/>
    </xf>
    <xf numFmtId="164" fontId="29" fillId="5" borderId="151" xfId="1" applyNumberFormat="1" applyFont="1" applyFill="1" applyBorder="1" applyAlignment="1">
      <alignment vertical="center"/>
    </xf>
    <xf numFmtId="0" fontId="29" fillId="0" borderId="152" xfId="1" quotePrefix="1" applyFont="1" applyBorder="1" applyAlignment="1">
      <alignment horizontal="center" vertical="center"/>
    </xf>
    <xf numFmtId="0" fontId="29" fillId="0" borderId="153" xfId="1" applyFont="1" applyBorder="1" applyAlignment="1">
      <alignment vertical="center" wrapText="1"/>
    </xf>
    <xf numFmtId="164" fontId="29" fillId="0" borderId="154" xfId="1" applyNumberFormat="1" applyFont="1" applyBorder="1" applyAlignment="1">
      <alignment vertical="center"/>
    </xf>
    <xf numFmtId="164" fontId="29" fillId="0" borderId="155" xfId="1" applyNumberFormat="1" applyFont="1" applyBorder="1" applyAlignment="1">
      <alignment vertical="center"/>
    </xf>
    <xf numFmtId="164" fontId="29" fillId="5" borderId="156" xfId="1" applyNumberFormat="1" applyFont="1" applyFill="1" applyBorder="1" applyAlignment="1">
      <alignment vertical="center"/>
    </xf>
    <xf numFmtId="4" fontId="29" fillId="0" borderId="153" xfId="1" applyNumberFormat="1" applyFont="1" applyBorder="1" applyAlignment="1">
      <alignment vertical="center"/>
    </xf>
    <xf numFmtId="164" fontId="29" fillId="5" borderId="157" xfId="1" applyNumberFormat="1" applyFont="1" applyFill="1" applyBorder="1" applyAlignment="1">
      <alignment vertical="center"/>
    </xf>
    <xf numFmtId="0" fontId="28" fillId="0" borderId="152" xfId="1" quotePrefix="1" applyFont="1" applyBorder="1" applyAlignment="1">
      <alignment horizontal="center" vertical="center"/>
    </xf>
    <xf numFmtId="0" fontId="28" fillId="0" borderId="153" xfId="1" applyFont="1" applyBorder="1" applyAlignment="1">
      <alignment vertical="center" wrapText="1"/>
    </xf>
    <xf numFmtId="0" fontId="28" fillId="0" borderId="153" xfId="1" applyFont="1" applyBorder="1" applyAlignment="1">
      <alignment vertical="center"/>
    </xf>
    <xf numFmtId="0" fontId="28" fillId="0" borderId="0" xfId="1" applyFont="1" applyAlignment="1">
      <alignment vertical="center" wrapText="1"/>
    </xf>
    <xf numFmtId="164" fontId="29" fillId="0" borderId="158" xfId="1" applyNumberFormat="1" applyFont="1" applyBorder="1" applyAlignment="1">
      <alignment vertical="center"/>
    </xf>
    <xf numFmtId="164" fontId="29" fillId="0" borderId="159" xfId="1" applyNumberFormat="1" applyFont="1" applyBorder="1" applyAlignment="1">
      <alignment vertical="center"/>
    </xf>
    <xf numFmtId="164" fontId="29" fillId="5" borderId="160" xfId="1" applyNumberFormat="1" applyFont="1" applyFill="1" applyBorder="1" applyAlignment="1">
      <alignment vertical="center"/>
    </xf>
    <xf numFmtId="0" fontId="33" fillId="3" borderId="161" xfId="1" quotePrefix="1" applyFont="1" applyFill="1" applyBorder="1" applyAlignment="1">
      <alignment horizontal="centerContinuous" vertical="center" wrapText="1"/>
    </xf>
    <xf numFmtId="0" fontId="33" fillId="3" borderId="162" xfId="1" applyFont="1" applyFill="1" applyBorder="1" applyAlignment="1">
      <alignment horizontal="centerContinuous" vertical="center" wrapText="1"/>
    </xf>
    <xf numFmtId="164" fontId="8" fillId="3" borderId="163" xfId="1" applyNumberFormat="1" applyFont="1" applyFill="1" applyBorder="1" applyAlignment="1">
      <alignment vertical="center"/>
    </xf>
    <xf numFmtId="164" fontId="8" fillId="3" borderId="164" xfId="1" applyNumberFormat="1" applyFont="1" applyFill="1" applyBorder="1" applyAlignment="1">
      <alignment vertical="center"/>
    </xf>
    <xf numFmtId="164" fontId="8" fillId="5" borderId="165" xfId="1" applyNumberFormat="1" applyFont="1" applyFill="1" applyBorder="1" applyAlignment="1">
      <alignment vertical="center"/>
    </xf>
    <xf numFmtId="0" fontId="28" fillId="8" borderId="34" xfId="1" quotePrefix="1" applyFont="1" applyFill="1" applyBorder="1" applyAlignment="1">
      <alignment horizontal="center" vertical="center"/>
    </xf>
    <xf numFmtId="0" fontId="8" fillId="8" borderId="65" xfId="1" applyFont="1" applyFill="1" applyBorder="1" applyAlignment="1">
      <alignment horizontal="center" vertical="center"/>
    </xf>
    <xf numFmtId="164" fontId="29" fillId="9" borderId="66" xfId="1" applyNumberFormat="1" applyFont="1" applyFill="1" applyBorder="1" applyAlignment="1">
      <alignment vertical="center"/>
    </xf>
    <xf numFmtId="164" fontId="29" fillId="9" borderId="67" xfId="1" applyNumberFormat="1" applyFont="1" applyFill="1" applyBorder="1" applyAlignment="1">
      <alignment vertical="center"/>
    </xf>
    <xf numFmtId="164" fontId="29" fillId="9" borderId="166" xfId="1" applyNumberFormat="1" applyFont="1" applyFill="1" applyBorder="1" applyAlignment="1">
      <alignment vertical="center"/>
    </xf>
    <xf numFmtId="0" fontId="28" fillId="0" borderId="27" xfId="1" quotePrefix="1" applyFont="1" applyBorder="1" applyAlignment="1">
      <alignment horizontal="center" vertical="center"/>
    </xf>
    <xf numFmtId="164" fontId="29" fillId="0" borderId="167" xfId="1" applyNumberFormat="1" applyFont="1" applyBorder="1" applyAlignment="1">
      <alignment vertical="center"/>
    </xf>
    <xf numFmtId="164" fontId="29" fillId="0" borderId="168" xfId="1" applyNumberFormat="1" applyFont="1" applyBorder="1" applyAlignment="1">
      <alignment vertical="center"/>
    </xf>
    <xf numFmtId="164" fontId="29" fillId="5" borderId="169" xfId="1" applyNumberFormat="1" applyFont="1" applyFill="1" applyBorder="1" applyAlignment="1">
      <alignment vertical="center"/>
    </xf>
    <xf numFmtId="0" fontId="28" fillId="0" borderId="131" xfId="1" quotePrefix="1" applyFont="1" applyBorder="1" applyAlignment="1">
      <alignment horizontal="center" vertical="center"/>
    </xf>
    <xf numFmtId="0" fontId="33" fillId="4" borderId="140" xfId="1" applyFont="1" applyFill="1" applyBorder="1" applyAlignment="1">
      <alignment horizontal="centerContinuous" vertical="center" wrapText="1"/>
    </xf>
    <xf numFmtId="0" fontId="33" fillId="4" borderId="141" xfId="1" applyFont="1" applyFill="1" applyBorder="1" applyAlignment="1">
      <alignment horizontal="centerContinuous" vertical="center" wrapText="1"/>
    </xf>
    <xf numFmtId="164" fontId="33" fillId="4" borderId="170" xfId="1" applyNumberFormat="1" applyFont="1" applyFill="1" applyBorder="1" applyAlignment="1">
      <alignment vertical="center"/>
    </xf>
    <xf numFmtId="164" fontId="33" fillId="4" borderId="171" xfId="1" applyNumberFormat="1" applyFont="1" applyFill="1" applyBorder="1" applyAlignment="1">
      <alignment vertical="center"/>
    </xf>
    <xf numFmtId="164" fontId="33" fillId="4" borderId="172" xfId="1" applyNumberFormat="1" applyFont="1" applyFill="1" applyBorder="1" applyAlignment="1">
      <alignment vertical="center"/>
    </xf>
    <xf numFmtId="0" fontId="33" fillId="0" borderId="13" xfId="1" applyFont="1" applyBorder="1" applyAlignment="1">
      <alignment horizontal="centerContinuous" vertical="center" wrapText="1"/>
    </xf>
    <xf numFmtId="0" fontId="33" fillId="0" borderId="1" xfId="1" applyFont="1" applyBorder="1" applyAlignment="1">
      <alignment horizontal="centerContinuous" vertical="center" wrapText="1"/>
    </xf>
    <xf numFmtId="164" fontId="33" fillId="0" borderId="173" xfId="1" applyNumberFormat="1" applyFont="1" applyBorder="1" applyAlignment="1">
      <alignment vertical="center"/>
    </xf>
    <xf numFmtId="164" fontId="33" fillId="0" borderId="174" xfId="1" applyNumberFormat="1" applyFont="1" applyBorder="1" applyAlignment="1">
      <alignment vertical="center"/>
    </xf>
    <xf numFmtId="164" fontId="33" fillId="0" borderId="69" xfId="1" applyNumberFormat="1" applyFont="1" applyBorder="1" applyAlignment="1">
      <alignment vertical="center"/>
    </xf>
    <xf numFmtId="2" fontId="2" fillId="0" borderId="0" xfId="1" applyNumberFormat="1"/>
    <xf numFmtId="0" fontId="6" fillId="0" borderId="0" xfId="1" applyFont="1" applyAlignment="1">
      <alignment horizontal="centerContinuous" vertical="center"/>
    </xf>
    <xf numFmtId="0" fontId="2" fillId="2" borderId="175" xfId="1" applyFill="1" applyBorder="1" applyAlignment="1">
      <alignment horizontal="centerContinuous" vertical="center"/>
    </xf>
    <xf numFmtId="0" fontId="2" fillId="2" borderId="176" xfId="1" applyFill="1" applyBorder="1" applyAlignment="1">
      <alignment horizontal="centerContinuous" vertical="center"/>
    </xf>
    <xf numFmtId="0" fontId="43" fillId="0" borderId="177" xfId="1" applyFont="1" applyBorder="1" applyAlignment="1">
      <alignment horizontal="center" vertical="center" wrapText="1"/>
    </xf>
    <xf numFmtId="0" fontId="33" fillId="0" borderId="6" xfId="1" applyFont="1" applyBorder="1" applyAlignment="1">
      <alignment vertical="center"/>
    </xf>
    <xf numFmtId="0" fontId="33" fillId="0" borderId="0" xfId="1" applyFont="1" applyAlignment="1">
      <alignment horizontal="right" vertical="center"/>
    </xf>
    <xf numFmtId="164" fontId="33" fillId="0" borderId="139" xfId="1" applyNumberFormat="1" applyFont="1" applyBorder="1" applyAlignment="1">
      <alignment vertical="center"/>
    </xf>
    <xf numFmtId="164" fontId="33" fillId="0" borderId="178" xfId="1" applyNumberFormat="1" applyFont="1" applyBorder="1" applyAlignment="1">
      <alignment vertical="center"/>
    </xf>
    <xf numFmtId="164" fontId="33" fillId="4" borderId="30" xfId="1" applyNumberFormat="1" applyFont="1" applyFill="1" applyBorder="1" applyAlignment="1">
      <alignment vertical="center"/>
    </xf>
    <xf numFmtId="0" fontId="33" fillId="0" borderId="22" xfId="1" applyFont="1" applyBorder="1" applyAlignment="1">
      <alignment vertical="center"/>
    </xf>
    <xf numFmtId="0" fontId="33" fillId="0" borderId="23" xfId="1" applyFont="1" applyBorder="1" applyAlignment="1">
      <alignment horizontal="right" vertical="center"/>
    </xf>
    <xf numFmtId="164" fontId="33" fillId="0" borderId="23" xfId="1" applyNumberFormat="1" applyFont="1" applyBorder="1" applyAlignment="1">
      <alignment vertical="center"/>
    </xf>
    <xf numFmtId="164" fontId="33" fillId="4" borderId="73" xfId="1" applyNumberFormat="1" applyFont="1" applyFill="1" applyBorder="1" applyAlignment="1">
      <alignment vertical="center"/>
    </xf>
    <xf numFmtId="0" fontId="33" fillId="0" borderId="13" xfId="1" applyFont="1" applyBorder="1" applyAlignment="1">
      <alignment vertical="center"/>
    </xf>
    <xf numFmtId="0" fontId="33" fillId="0" borderId="1" xfId="1" applyFont="1" applyBorder="1" applyAlignment="1">
      <alignment horizontal="right" vertical="center"/>
    </xf>
    <xf numFmtId="164" fontId="33" fillId="4" borderId="143" xfId="1" applyNumberFormat="1" applyFont="1" applyFill="1" applyBorder="1" applyAlignment="1">
      <alignment vertical="center"/>
    </xf>
    <xf numFmtId="0" fontId="10" fillId="0" borderId="144" xfId="1" applyFont="1" applyBorder="1" applyAlignment="1">
      <alignment horizontal="centerContinuous" vertical="center" wrapText="1"/>
    </xf>
    <xf numFmtId="0" fontId="28" fillId="0" borderId="130" xfId="1" applyFont="1" applyBorder="1" applyAlignment="1">
      <alignment horizontal="centerContinuous" vertical="center"/>
    </xf>
    <xf numFmtId="0" fontId="28" fillId="0" borderId="4" xfId="1" applyFont="1" applyBorder="1" applyAlignment="1">
      <alignment horizontal="centerContinuous" vertical="center"/>
    </xf>
    <xf numFmtId="0" fontId="28" fillId="0" borderId="180" xfId="1" applyFont="1" applyBorder="1" applyAlignment="1">
      <alignment horizontal="centerContinuous" vertical="center"/>
    </xf>
    <xf numFmtId="0" fontId="29" fillId="0" borderId="181" xfId="1" quotePrefix="1" applyFont="1" applyBorder="1" applyAlignment="1">
      <alignment horizontal="center" vertical="center"/>
    </xf>
    <xf numFmtId="0" fontId="29" fillId="0" borderId="4" xfId="1" applyFont="1" applyBorder="1" applyAlignment="1">
      <alignment vertical="center" wrapText="1"/>
    </xf>
    <xf numFmtId="164" fontId="29" fillId="0" borderId="182" xfId="1" applyNumberFormat="1" applyFont="1" applyBorder="1" applyAlignment="1">
      <alignment vertical="center"/>
    </xf>
    <xf numFmtId="164" fontId="29" fillId="5" borderId="183" xfId="1" applyNumberFormat="1" applyFont="1" applyFill="1" applyBorder="1" applyAlignment="1">
      <alignment vertical="center"/>
    </xf>
    <xf numFmtId="164" fontId="29" fillId="5" borderId="184" xfId="1" applyNumberFormat="1" applyFont="1" applyFill="1" applyBorder="1" applyAlignment="1">
      <alignment vertical="center"/>
    </xf>
    <xf numFmtId="164" fontId="28" fillId="5" borderId="184" xfId="1" applyNumberFormat="1" applyFont="1" applyFill="1" applyBorder="1" applyAlignment="1">
      <alignment vertical="center"/>
    </xf>
    <xf numFmtId="0" fontId="28" fillId="0" borderId="185" xfId="1" quotePrefix="1" applyFont="1" applyBorder="1" applyAlignment="1">
      <alignment horizontal="center" vertical="center"/>
    </xf>
    <xf numFmtId="0" fontId="28" fillId="0" borderId="132" xfId="1" applyFont="1" applyBorder="1" applyAlignment="1">
      <alignment vertical="center" wrapText="1"/>
    </xf>
    <xf numFmtId="164" fontId="28" fillId="5" borderId="186" xfId="1" applyNumberFormat="1" applyFont="1" applyFill="1" applyBorder="1" applyAlignment="1">
      <alignment vertical="center"/>
    </xf>
    <xf numFmtId="0" fontId="28" fillId="3" borderId="162" xfId="1" applyFont="1" applyFill="1" applyBorder="1" applyAlignment="1">
      <alignment horizontal="centerContinuous" vertical="center" wrapText="1"/>
    </xf>
    <xf numFmtId="164" fontId="8" fillId="3" borderId="187" xfId="1" applyNumberFormat="1" applyFont="1" applyFill="1" applyBorder="1" applyAlignment="1">
      <alignment vertical="center"/>
    </xf>
    <xf numFmtId="164" fontId="8" fillId="3" borderId="188" xfId="1" applyNumberFormat="1" applyFont="1" applyFill="1" applyBorder="1" applyAlignment="1">
      <alignment vertical="center"/>
    </xf>
    <xf numFmtId="164" fontId="28" fillId="0" borderId="189" xfId="1" applyNumberFormat="1" applyFont="1" applyBorder="1" applyAlignment="1">
      <alignment vertical="center"/>
    </xf>
    <xf numFmtId="164" fontId="28" fillId="5" borderId="190" xfId="1" applyNumberFormat="1" applyFont="1" applyFill="1" applyBorder="1" applyAlignment="1">
      <alignment vertical="center"/>
    </xf>
    <xf numFmtId="0" fontId="28" fillId="0" borderId="191" xfId="1" quotePrefix="1" applyFont="1" applyBorder="1" applyAlignment="1">
      <alignment horizontal="center" vertical="center"/>
    </xf>
    <xf numFmtId="164" fontId="28" fillId="0" borderId="182" xfId="1" applyNumberFormat="1" applyFont="1" applyBorder="1" applyAlignment="1">
      <alignment vertical="center"/>
    </xf>
    <xf numFmtId="164" fontId="28" fillId="5" borderId="183" xfId="1" applyNumberFormat="1" applyFont="1" applyFill="1" applyBorder="1" applyAlignment="1">
      <alignment vertical="center"/>
    </xf>
    <xf numFmtId="164" fontId="28" fillId="0" borderId="192" xfId="1" applyNumberFormat="1" applyFont="1" applyBorder="1" applyAlignment="1">
      <alignment vertical="center"/>
    </xf>
    <xf numFmtId="164" fontId="33" fillId="4" borderId="43" xfId="1" applyNumberFormat="1" applyFont="1" applyFill="1" applyBorder="1" applyAlignment="1">
      <alignment vertical="center"/>
    </xf>
    <xf numFmtId="164" fontId="33" fillId="4" borderId="70" xfId="1" applyNumberFormat="1" applyFont="1" applyFill="1" applyBorder="1" applyAlignment="1">
      <alignment vertical="center"/>
    </xf>
    <xf numFmtId="164" fontId="33" fillId="0" borderId="43" xfId="1" applyNumberFormat="1" applyFont="1" applyBorder="1" applyAlignment="1">
      <alignment vertical="center"/>
    </xf>
    <xf numFmtId="164" fontId="33" fillId="0" borderId="70" xfId="1" applyNumberFormat="1" applyFont="1" applyBorder="1" applyAlignment="1">
      <alignment vertical="center"/>
    </xf>
    <xf numFmtId="2" fontId="28" fillId="0" borderId="0" xfId="1" applyNumberFormat="1" applyFont="1"/>
    <xf numFmtId="4" fontId="8" fillId="0" borderId="0" xfId="1" applyNumberFormat="1" applyFont="1" applyAlignment="1">
      <alignment horizontal="center"/>
    </xf>
    <xf numFmtId="14" fontId="8" fillId="0" borderId="0" xfId="1" applyNumberFormat="1" applyFont="1"/>
    <xf numFmtId="0" fontId="31" fillId="8" borderId="193" xfId="1" applyFont="1" applyFill="1" applyBorder="1" applyAlignment="1">
      <alignment horizontal="centerContinuous" vertical="center" wrapText="1"/>
    </xf>
    <xf numFmtId="0" fontId="31" fillId="8" borderId="194" xfId="1" applyFont="1" applyFill="1" applyBorder="1" applyAlignment="1">
      <alignment horizontal="centerContinuous" vertical="center" wrapText="1"/>
    </xf>
    <xf numFmtId="164" fontId="8" fillId="8" borderId="195" xfId="1" applyNumberFormat="1" applyFont="1" applyFill="1" applyBorder="1" applyAlignment="1">
      <alignment vertical="center"/>
    </xf>
    <xf numFmtId="164" fontId="28" fillId="0" borderId="0" xfId="1" applyNumberFormat="1" applyFont="1" applyAlignment="1">
      <alignment vertical="center"/>
    </xf>
    <xf numFmtId="164" fontId="33" fillId="4" borderId="173" xfId="1" applyNumberFormat="1" applyFont="1" applyFill="1" applyBorder="1" applyAlignment="1">
      <alignment vertical="center"/>
    </xf>
    <xf numFmtId="164" fontId="33" fillId="4" borderId="196" xfId="1" applyNumberFormat="1" applyFont="1" applyFill="1" applyBorder="1" applyAlignment="1">
      <alignment vertical="center"/>
    </xf>
    <xf numFmtId="0" fontId="33" fillId="9" borderId="0" xfId="1" applyFont="1" applyFill="1" applyAlignment="1">
      <alignment horizontal="center" vertical="center" wrapText="1"/>
    </xf>
    <xf numFmtId="0" fontId="0" fillId="9" borderId="0" xfId="0" applyFill="1" applyAlignment="1">
      <alignment vertical="center"/>
    </xf>
    <xf numFmtId="164" fontId="33" fillId="9" borderId="0" xfId="1" applyNumberFormat="1" applyFont="1" applyFill="1" applyAlignment="1">
      <alignment vertical="center"/>
    </xf>
    <xf numFmtId="164" fontId="33" fillId="0" borderId="0" xfId="1" applyNumberFormat="1" applyFont="1" applyAlignment="1">
      <alignment vertical="center"/>
    </xf>
    <xf numFmtId="0" fontId="0" fillId="0" borderId="0" xfId="0" applyAlignment="1">
      <alignment horizontal="right"/>
    </xf>
    <xf numFmtId="0" fontId="41" fillId="8" borderId="0" xfId="0" applyFont="1" applyFill="1" applyAlignment="1">
      <alignment horizontal="right"/>
    </xf>
    <xf numFmtId="164" fontId="41" fillId="8" borderId="0" xfId="0" applyNumberFormat="1" applyFont="1" applyFill="1"/>
    <xf numFmtId="164" fontId="8" fillId="8" borderId="142" xfId="1" applyNumberFormat="1" applyFont="1" applyFill="1" applyBorder="1" applyAlignment="1">
      <alignment horizontal="centerContinuous" vertical="center"/>
    </xf>
    <xf numFmtId="164" fontId="33" fillId="8" borderId="179" xfId="1" applyNumberFormat="1" applyFont="1" applyFill="1" applyBorder="1" applyAlignment="1">
      <alignment horizontal="centerContinuous" vertical="center"/>
    </xf>
    <xf numFmtId="0" fontId="13" fillId="4" borderId="198" xfId="1" applyFont="1" applyFill="1" applyBorder="1" applyAlignment="1">
      <alignment horizontal="centerContinuous" vertical="center" wrapText="1"/>
    </xf>
    <xf numFmtId="0" fontId="10" fillId="4" borderId="199" xfId="1" applyFont="1" applyFill="1" applyBorder="1" applyAlignment="1">
      <alignment horizontal="centerContinuous" vertical="center" wrapText="1"/>
    </xf>
    <xf numFmtId="0" fontId="10" fillId="4" borderId="197" xfId="1" applyFont="1" applyFill="1" applyBorder="1" applyAlignment="1">
      <alignment horizontal="centerContinuous" vertical="center" wrapText="1"/>
    </xf>
    <xf numFmtId="10" fontId="14" fillId="8" borderId="15" xfId="1" applyNumberFormat="1" applyFont="1" applyFill="1" applyBorder="1" applyAlignment="1">
      <alignment horizontal="centerContinuous"/>
    </xf>
    <xf numFmtId="164" fontId="28" fillId="0" borderId="200" xfId="1" applyNumberFormat="1" applyFont="1" applyBorder="1" applyAlignment="1">
      <alignment vertical="center"/>
    </xf>
    <xf numFmtId="164" fontId="28" fillId="0" borderId="201" xfId="1" applyNumberFormat="1" applyFont="1" applyBorder="1" applyAlignment="1">
      <alignment vertical="center"/>
    </xf>
    <xf numFmtId="164" fontId="33" fillId="8" borderId="0" xfId="1" applyNumberFormat="1" applyFont="1" applyFill="1" applyBorder="1" applyAlignment="1">
      <alignment vertical="center"/>
    </xf>
    <xf numFmtId="0" fontId="28" fillId="0" borderId="0" xfId="1" applyFont="1" applyAlignment="1">
      <alignment horizontal="left" vertical="center" wrapText="1" indent="1"/>
    </xf>
    <xf numFmtId="0" fontId="28" fillId="0" borderId="0" xfId="1" applyFont="1" applyAlignment="1">
      <alignment horizontal="left" indent="1"/>
    </xf>
    <xf numFmtId="0" fontId="44" fillId="0" borderId="0" xfId="0" applyFont="1" applyAlignment="1">
      <alignment horizontal="left" wrapText="1"/>
    </xf>
    <xf numFmtId="0" fontId="31" fillId="0" borderId="202" xfId="1" applyFont="1" applyBorder="1" applyAlignment="1">
      <alignment horizontal="centerContinuous" vertical="center" wrapText="1"/>
    </xf>
    <xf numFmtId="0" fontId="25" fillId="0" borderId="203" xfId="1" applyFont="1" applyBorder="1" applyAlignment="1">
      <alignment horizontal="centerContinuous" vertical="center"/>
    </xf>
    <xf numFmtId="0" fontId="37" fillId="0" borderId="205" xfId="1" applyFont="1" applyBorder="1" applyAlignment="1">
      <alignment horizontal="centerContinuous" vertical="center" wrapText="1"/>
    </xf>
    <xf numFmtId="0" fontId="31" fillId="0" borderId="205" xfId="1" applyFont="1" applyBorder="1" applyAlignment="1">
      <alignment horizontal="center" vertical="center" wrapText="1"/>
    </xf>
    <xf numFmtId="0" fontId="31" fillId="0" borderId="205" xfId="1" applyFont="1" applyBorder="1" applyAlignment="1">
      <alignment horizontal="centerContinuous" vertical="center" wrapText="1"/>
    </xf>
    <xf numFmtId="0" fontId="31" fillId="10" borderId="205" xfId="1" applyFont="1" applyFill="1" applyBorder="1" applyAlignment="1">
      <alignment horizontal="centerContinuous" vertical="center" wrapText="1"/>
    </xf>
    <xf numFmtId="0" fontId="31" fillId="0" borderId="206" xfId="1" applyFont="1" applyBorder="1" applyAlignment="1">
      <alignment horizontal="centerContinuous" vertical="center" wrapText="1"/>
    </xf>
    <xf numFmtId="0" fontId="31" fillId="8" borderId="207" xfId="1" applyFont="1" applyFill="1" applyBorder="1" applyAlignment="1">
      <alignment horizontal="centerContinuous" vertical="center" wrapText="1"/>
    </xf>
    <xf numFmtId="0" fontId="25" fillId="0" borderId="208" xfId="1" applyFont="1" applyBorder="1" applyAlignment="1">
      <alignment horizontal="centerContinuous" vertical="center"/>
    </xf>
    <xf numFmtId="0" fontId="31" fillId="8" borderId="209" xfId="1" quotePrefix="1" applyFont="1" applyFill="1" applyBorder="1" applyAlignment="1">
      <alignment horizontal="center" vertical="center" wrapText="1"/>
    </xf>
    <xf numFmtId="0" fontId="28" fillId="0" borderId="210" xfId="1" quotePrefix="1" applyFont="1" applyBorder="1" applyAlignment="1">
      <alignment horizontal="center" vertical="center"/>
    </xf>
    <xf numFmtId="0" fontId="28" fillId="0" borderId="211" xfId="1" applyFont="1" applyBorder="1" applyAlignment="1">
      <alignment vertical="center" wrapText="1"/>
    </xf>
    <xf numFmtId="164" fontId="8" fillId="10" borderId="200" xfId="1" applyNumberFormat="1" applyFont="1" applyFill="1" applyBorder="1" applyAlignment="1">
      <alignment vertical="center"/>
    </xf>
    <xf numFmtId="164" fontId="8" fillId="8" borderId="212" xfId="1" applyNumberFormat="1" applyFont="1" applyFill="1" applyBorder="1" applyAlignment="1">
      <alignment vertical="center"/>
    </xf>
    <xf numFmtId="0" fontId="33" fillId="4" borderId="133" xfId="1" applyFont="1" applyFill="1" applyBorder="1" applyAlignment="1">
      <alignment horizontal="centerContinuous" vertical="center" wrapText="1"/>
    </xf>
    <xf numFmtId="0" fontId="33" fillId="4" borderId="1" xfId="1" applyFont="1" applyFill="1" applyBorder="1" applyAlignment="1">
      <alignment horizontal="centerContinuous" vertical="center"/>
    </xf>
    <xf numFmtId="164" fontId="33" fillId="4" borderId="174" xfId="1" applyNumberFormat="1" applyFont="1" applyFill="1" applyBorder="1" applyAlignment="1">
      <alignment vertical="center"/>
    </xf>
    <xf numFmtId="164" fontId="33" fillId="4" borderId="213" xfId="1" applyNumberFormat="1" applyFont="1" applyFill="1" applyBorder="1" applyAlignment="1">
      <alignment vertical="center"/>
    </xf>
    <xf numFmtId="4" fontId="4" fillId="0" borderId="0" xfId="1" applyNumberFormat="1" applyFont="1" applyAlignment="1">
      <alignment horizontal="left" vertical="center"/>
    </xf>
    <xf numFmtId="0" fontId="2" fillId="0" borderId="0" xfId="1" applyAlignment="1">
      <alignment horizontal="left"/>
    </xf>
    <xf numFmtId="0" fontId="44" fillId="0" borderId="0" xfId="0" applyFont="1" applyAlignment="1">
      <alignment horizontal="left" wrapText="1"/>
    </xf>
    <xf numFmtId="0" fontId="33" fillId="0" borderId="204" xfId="1" applyFont="1" applyBorder="1" applyAlignment="1">
      <alignment horizontal="center" vertical="center" wrapText="1"/>
    </xf>
    <xf numFmtId="0" fontId="1" fillId="0" borderId="101" xfId="0" applyFont="1" applyBorder="1" applyAlignment="1">
      <alignment horizontal="center" vertical="center" wrapText="1"/>
    </xf>
    <xf numFmtId="0" fontId="33" fillId="8" borderId="133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34" xfId="0" applyBorder="1" applyAlignment="1">
      <alignment vertical="center"/>
    </xf>
    <xf numFmtId="0" fontId="28" fillId="0" borderId="0" xfId="1" applyFont="1" applyAlignment="1">
      <alignment horizontal="left" vertical="center" wrapText="1" indent="1"/>
    </xf>
    <xf numFmtId="0" fontId="28" fillId="0" borderId="0" xfId="1" applyFont="1" applyAlignment="1">
      <alignment horizontal="left" indent="1"/>
    </xf>
    <xf numFmtId="0" fontId="8" fillId="0" borderId="0" xfId="1" applyFont="1" applyAlignment="1">
      <alignment horizontal="right"/>
    </xf>
    <xf numFmtId="0" fontId="9" fillId="4" borderId="2" xfId="1" applyFont="1" applyFill="1" applyBorder="1" applyAlignment="1">
      <alignment horizontal="center" vertical="center" wrapText="1"/>
    </xf>
    <xf numFmtId="0" fontId="2" fillId="0" borderId="3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 wrapText="1"/>
    </xf>
    <xf numFmtId="0" fontId="2" fillId="0" borderId="10" xfId="1" applyBorder="1" applyAlignment="1">
      <alignment horizontal="center" vertical="center" wrapText="1"/>
    </xf>
    <xf numFmtId="0" fontId="8" fillId="2" borderId="106" xfId="1" applyFont="1" applyFill="1" applyBorder="1" applyAlignment="1">
      <alignment horizontal="center" vertical="center" wrapText="1"/>
    </xf>
    <xf numFmtId="0" fontId="2" fillId="0" borderId="107" xfId="1" applyBorder="1" applyAlignment="1">
      <alignment horizontal="center" vertical="center" wrapText="1"/>
    </xf>
    <xf numFmtId="165" fontId="18" fillId="2" borderId="117" xfId="1" applyNumberFormat="1" applyFont="1" applyFill="1" applyBorder="1" applyAlignment="1">
      <alignment horizontal="center" vertical="center" wrapText="1"/>
    </xf>
    <xf numFmtId="0" fontId="0" fillId="0" borderId="118" xfId="0" applyBorder="1" applyAlignment="1">
      <alignment horizontal="center" vertical="center" wrapText="1"/>
    </xf>
    <xf numFmtId="14" fontId="8" fillId="0" borderId="129" xfId="1" applyNumberFormat="1" applyFont="1" applyBorder="1" applyAlignment="1">
      <alignment horizontal="center"/>
    </xf>
    <xf numFmtId="0" fontId="0" fillId="0" borderId="129" xfId="0" applyBorder="1" applyAlignment="1">
      <alignment horizontal="center"/>
    </xf>
  </cellXfs>
  <cellStyles count="11">
    <cellStyle name="10BOLD" xfId="2" xr:uid="{00000000-0005-0000-0000-000000000000}"/>
    <cellStyle name="Millares 2" xfId="9" xr:uid="{00000000-0005-0000-0000-000001000000}"/>
    <cellStyle name="No-definido" xfId="3" xr:uid="{00000000-0005-0000-0000-000002000000}"/>
    <cellStyle name="Normal" xfId="0" builtinId="0"/>
    <cellStyle name="Normal 2" xfId="1" xr:uid="{00000000-0005-0000-0000-000004000000}"/>
    <cellStyle name="Normal 2 2" xfId="7" xr:uid="{00000000-0005-0000-0000-000005000000}"/>
    <cellStyle name="Normal 3" xfId="4" xr:uid="{00000000-0005-0000-0000-000006000000}"/>
    <cellStyle name="Normal 4" xfId="5" xr:uid="{00000000-0005-0000-0000-000007000000}"/>
    <cellStyle name="Normal 5" xfId="6" xr:uid="{00000000-0005-0000-0000-000008000000}"/>
    <cellStyle name="Normal 6" xfId="8" xr:uid="{00000000-0005-0000-0000-000009000000}"/>
    <cellStyle name="Porcentaje 2" xfId="10" xr:uid="{00000000-0005-0000-0000-00000D000000}"/>
  </cellStyles>
  <dxfs count="0"/>
  <tableStyles count="1" defaultTableStyle="TableStyleMedium2" defaultPivotStyle="PivotStyleLight16">
    <tableStyle name="Invisible" pivot="0" table="0" count="0" xr9:uid="{8713EC4A-09D2-434A-8AE5-3E3047BC8A2A}"/>
  </tableStyles>
  <colors>
    <mruColors>
      <color rgb="FFCCFFFF"/>
      <color rgb="FF000066"/>
      <color rgb="FF0000FF"/>
      <color rgb="FF99CCFF"/>
      <color rgb="FFCCECFF"/>
      <color rgb="FFFFFFCC"/>
      <color rgb="FFC0C0C0"/>
      <color rgb="FF66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0</xdr:row>
      <xdr:rowOff>142875</xdr:rowOff>
    </xdr:from>
    <xdr:to>
      <xdr:col>1</xdr:col>
      <xdr:colOff>2286000</xdr:colOff>
      <xdr:row>4</xdr:row>
      <xdr:rowOff>57150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7E42EE0F-F2CC-431B-8033-96E48523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20002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2609850</xdr:colOff>
      <xdr:row>3</xdr:row>
      <xdr:rowOff>19050</xdr:rowOff>
    </xdr:from>
    <xdr:to>
      <xdr:col>7</xdr:col>
      <xdr:colOff>247650</xdr:colOff>
      <xdr:row>8</xdr:row>
      <xdr:rowOff>142875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0E381E2F-C2D6-4232-8AB1-1DA81134A768}"/>
            </a:ext>
          </a:extLst>
        </xdr:cNvPr>
        <xdr:cNvSpPr txBox="1">
          <a:spLocks noChangeArrowheads="1"/>
        </xdr:cNvSpPr>
      </xdr:nvSpPr>
      <xdr:spPr bwMode="auto">
        <a:xfrm>
          <a:off x="2724150" y="628650"/>
          <a:ext cx="5381625" cy="60960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GASTU ARAUA BIDERATZEA / INSTRUMENTACIÓN "REGLA DE GASTO" 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2021eKO LIKIDAZIOA / LIQUIDACIÓN 2021</a:t>
          </a:r>
          <a:endParaRPr lang="es-ES" sz="12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twoCellAnchor>
  <xdr:twoCellAnchor>
    <xdr:from>
      <xdr:col>7</xdr:col>
      <xdr:colOff>876300</xdr:colOff>
      <xdr:row>0</xdr:row>
      <xdr:rowOff>85725</xdr:rowOff>
    </xdr:from>
    <xdr:to>
      <xdr:col>10</xdr:col>
      <xdr:colOff>104775</xdr:colOff>
      <xdr:row>3</xdr:row>
      <xdr:rowOff>95250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B4EB7CF2-7CD4-421E-A124-FD3DBE72AEA3}"/>
            </a:ext>
          </a:extLst>
        </xdr:cNvPr>
        <xdr:cNvSpPr txBox="1">
          <a:spLocks noChangeArrowheads="1"/>
        </xdr:cNvSpPr>
      </xdr:nvSpPr>
      <xdr:spPr bwMode="auto">
        <a:xfrm>
          <a:off x="7905750" y="85725"/>
          <a:ext cx="2181225" cy="619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85726</xdr:colOff>
      <xdr:row>32</xdr:row>
      <xdr:rowOff>133350</xdr:rowOff>
    </xdr:from>
    <xdr:to>
      <xdr:col>9</xdr:col>
      <xdr:colOff>942976</xdr:colOff>
      <xdr:row>36</xdr:row>
      <xdr:rowOff>142875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62B1DCE2-A764-4FB7-ABE9-D1FC5771AFF0}"/>
            </a:ext>
          </a:extLst>
        </xdr:cNvPr>
        <xdr:cNvSpPr txBox="1">
          <a:spLocks noChangeArrowheads="1"/>
        </xdr:cNvSpPr>
      </xdr:nvSpPr>
      <xdr:spPr bwMode="auto">
        <a:xfrm>
          <a:off x="85726" y="9610725"/>
          <a:ext cx="9848850" cy="1028700"/>
        </a:xfrm>
        <a:prstGeom prst="rect">
          <a:avLst/>
        </a:prstGeom>
        <a:solidFill>
          <a:srgbClr val="EAEAEA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altLang="es-ES" sz="1000">
              <a:latin typeface="+mn-lt"/>
              <a:cs typeface="Arial" panose="020B0604020202020204" pitchFamily="34" charset="0"/>
            </a:rPr>
            <a:t>EZ DA EBALUATZEN GASTUAREN ARAUDIA BETETZEA 2/2012 LEGEAREN arabera, 2020 eta 2021erako zerga-arauak eteten baitira, Ministro Kontseiluaren 2020ko urriaren 6ko Erabakiaren bidez, eta Diputatuen Kongresuak 2020ko urriaren 20an hartutako Erabakia kontuan hartuta / </a:t>
          </a:r>
        </a:p>
        <a:p>
          <a:endParaRPr lang="es-ES" altLang="es-ES" sz="1000">
            <a:latin typeface="+mn-lt"/>
            <a:cs typeface="Arial" panose="020B0604020202020204" pitchFamily="34" charset="0"/>
          </a:endParaRPr>
        </a:p>
        <a:p>
          <a:r>
            <a:rPr lang="es-ES" altLang="es-ES" sz="1000">
              <a:latin typeface="+mn-lt"/>
              <a:cs typeface="Arial" panose="020B0604020202020204" pitchFamily="34" charset="0"/>
            </a:rPr>
            <a:t>NO SE EVALÚA EL CUMPLIMIENTO DE LA REGLA DEL GASTO de acuerdo con la LO 2/2012 al suspenderse las reglas fiscales para 2020 y 2021, por Acuerdo de Consejo de Ministros de 6 de octubre de 2020 y teniendo en cuenta el Acuerdo del Congreso de los Diputados de 20 de octubre de 2020.</a:t>
          </a:r>
          <a:endParaRPr lang="es-ES_tradnl" altLang="es-ES" sz="1000">
            <a:latin typeface="+mn-lt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857250</xdr:colOff>
      <xdr:row>8</xdr:row>
      <xdr:rowOff>57151</xdr:rowOff>
    </xdr:from>
    <xdr:ext cx="6629400" cy="628650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228725" y="1485901"/>
          <a:ext cx="6629400" cy="62865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GASTU ARAUA BIDERATZEA / INSTRUMENTACIÓN "REGLA DE GASTO"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1100" b="1">
              <a:effectLst/>
              <a:latin typeface="Comic Sans MS" panose="030F0702030302020204" pitchFamily="66" charset="0"/>
            </a:rPr>
            <a:t>2021eko LIKIDAZIOA / LIQUIDACIÓN 2021</a:t>
          </a:r>
          <a:endParaRPr lang="es-ES" sz="11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  <xdr:twoCellAnchor>
    <xdr:from>
      <xdr:col>3</xdr:col>
      <xdr:colOff>1123951</xdr:colOff>
      <xdr:row>3</xdr:row>
      <xdr:rowOff>133350</xdr:rowOff>
    </xdr:from>
    <xdr:to>
      <xdr:col>6</xdr:col>
      <xdr:colOff>38101</xdr:colOff>
      <xdr:row>7</xdr:row>
      <xdr:rowOff>123825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610351" y="752475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1866900</xdr:colOff>
      <xdr:row>7</xdr:row>
      <xdr:rowOff>76200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19125"/>
          <a:ext cx="2133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695326</xdr:colOff>
      <xdr:row>19</xdr:row>
      <xdr:rowOff>0</xdr:rowOff>
    </xdr:from>
    <xdr:to>
      <xdr:col>4</xdr:col>
      <xdr:colOff>695326</xdr:colOff>
      <xdr:row>20</xdr:row>
      <xdr:rowOff>28575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 flipV="1">
          <a:off x="7477126" y="4181475"/>
          <a:ext cx="0" cy="200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1209675</xdr:colOff>
      <xdr:row>8</xdr:row>
      <xdr:rowOff>19050</xdr:rowOff>
    </xdr:from>
    <xdr:ext cx="5705475" cy="742949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581150" y="1504950"/>
          <a:ext cx="5705475" cy="742949"/>
        </a:xfrm>
        <a:prstGeom prst="rect">
          <a:avLst/>
        </a:prstGeom>
        <a:solidFill>
          <a:srgbClr val="DDDDDD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GASTU ARAUA BIDERATZEA / INSTRUMENTACIÓN "REGLA DE GASTO"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1100" b="1">
              <a:effectLst/>
              <a:latin typeface="Comic Sans MS" panose="030F0702030302020204" pitchFamily="66" charset="0"/>
            </a:rPr>
            <a:t>2021EKO LIKIDAZIOA / LIQUIDACION 2021</a:t>
          </a:r>
          <a:endParaRPr lang="es-ES" sz="11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  <xdr:twoCellAnchor>
    <xdr:from>
      <xdr:col>3</xdr:col>
      <xdr:colOff>942975</xdr:colOff>
      <xdr:row>3</xdr:row>
      <xdr:rowOff>85725</xdr:rowOff>
    </xdr:from>
    <xdr:to>
      <xdr:col>6</xdr:col>
      <xdr:colOff>57150</xdr:colOff>
      <xdr:row>7</xdr:row>
      <xdr:rowOff>76200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6429375" y="733425"/>
          <a:ext cx="2466975" cy="666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1866900</xdr:colOff>
      <xdr:row>7</xdr:row>
      <xdr:rowOff>76200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19125"/>
          <a:ext cx="2133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638175</xdr:colOff>
      <xdr:row>19</xdr:row>
      <xdr:rowOff>9525</xdr:rowOff>
    </xdr:from>
    <xdr:to>
      <xdr:col>3</xdr:col>
      <xdr:colOff>638175</xdr:colOff>
      <xdr:row>20</xdr:row>
      <xdr:rowOff>38100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 flipV="1">
          <a:off x="6124575" y="4276725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619125</xdr:colOff>
      <xdr:row>19</xdr:row>
      <xdr:rowOff>9525</xdr:rowOff>
    </xdr:from>
    <xdr:to>
      <xdr:col>4</xdr:col>
      <xdr:colOff>619125</xdr:colOff>
      <xdr:row>20</xdr:row>
      <xdr:rowOff>38100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 flipV="1">
          <a:off x="7400925" y="4276725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723900</xdr:colOff>
      <xdr:row>18</xdr:row>
      <xdr:rowOff>0</xdr:rowOff>
    </xdr:from>
    <xdr:to>
      <xdr:col>4</xdr:col>
      <xdr:colOff>723900</xdr:colOff>
      <xdr:row>20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 flipV="1">
          <a:off x="4762500" y="361950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47625</xdr:rowOff>
    </xdr:from>
    <xdr:to>
      <xdr:col>2</xdr:col>
      <xdr:colOff>1876425</xdr:colOff>
      <xdr:row>4</xdr:row>
      <xdr:rowOff>123825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71475"/>
          <a:ext cx="21431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1809749</xdr:colOff>
      <xdr:row>4</xdr:row>
      <xdr:rowOff>114300</xdr:rowOff>
    </xdr:from>
    <xdr:to>
      <xdr:col>9</xdr:col>
      <xdr:colOff>276225</xdr:colOff>
      <xdr:row>8</xdr:row>
      <xdr:rowOff>152400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2152649" y="762000"/>
          <a:ext cx="6267451" cy="68580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GASTU ARAUA BIDERATZEA / INSTRUMENTACIÓN "REGLA DE GASTO" </a:t>
          </a:r>
          <a:endParaRPr lang="es-ES" sz="1100" i="0">
            <a:effectLst/>
            <a:latin typeface="Comic Sans MS" panose="030F0702030302020204" pitchFamily="66" charset="0"/>
          </a:endParaRP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2021EKO LIKIDAZIOA / LIQUIDACIÓN 2021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8</xdr:col>
      <xdr:colOff>561974</xdr:colOff>
      <xdr:row>0</xdr:row>
      <xdr:rowOff>0</xdr:rowOff>
    </xdr:from>
    <xdr:to>
      <xdr:col>11</xdr:col>
      <xdr:colOff>523875</xdr:colOff>
      <xdr:row>3</xdr:row>
      <xdr:rowOff>152400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7858124" y="0"/>
          <a:ext cx="2505076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20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ShapeType="1"/>
        </xdr:cNvSpPr>
      </xdr:nvSpPr>
      <xdr:spPr bwMode="auto">
        <a:xfrm flipV="1">
          <a:off x="8143875" y="361950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66675</xdr:rowOff>
    </xdr:from>
    <xdr:to>
      <xdr:col>2</xdr:col>
      <xdr:colOff>2266950</xdr:colOff>
      <xdr:row>5</xdr:row>
      <xdr:rowOff>114300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9A13A5D9-D1D3-4E12-90AF-97C8A719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6675"/>
          <a:ext cx="25336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885825</xdr:colOff>
      <xdr:row>0</xdr:row>
      <xdr:rowOff>66675</xdr:rowOff>
    </xdr:from>
    <xdr:to>
      <xdr:col>11</xdr:col>
      <xdr:colOff>276225</xdr:colOff>
      <xdr:row>4</xdr:row>
      <xdr:rowOff>114300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2B645633-F466-4772-A34D-F4E0BFA7CAF5}"/>
            </a:ext>
          </a:extLst>
        </xdr:cNvPr>
        <xdr:cNvSpPr txBox="1">
          <a:spLocks noChangeArrowheads="1"/>
        </xdr:cNvSpPr>
      </xdr:nvSpPr>
      <xdr:spPr bwMode="auto">
        <a:xfrm>
          <a:off x="8162925" y="66675"/>
          <a:ext cx="4295775" cy="695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962025</xdr:colOff>
      <xdr:row>19</xdr:row>
      <xdr:rowOff>95250</xdr:rowOff>
    </xdr:from>
    <xdr:to>
      <xdr:col>5</xdr:col>
      <xdr:colOff>962025</xdr:colOff>
      <xdr:row>22</xdr:row>
      <xdr:rowOff>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C0C220BD-9DC0-4D63-A7D1-9E72AE40174B}"/>
            </a:ext>
          </a:extLst>
        </xdr:cNvPr>
        <xdr:cNvSpPr>
          <a:spLocks noChangeShapeType="1"/>
        </xdr:cNvSpPr>
      </xdr:nvSpPr>
      <xdr:spPr bwMode="auto">
        <a:xfrm flipV="1">
          <a:off x="7258050" y="4095750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2743199</xdr:colOff>
      <xdr:row>4</xdr:row>
      <xdr:rowOff>76200</xdr:rowOff>
    </xdr:from>
    <xdr:to>
      <xdr:col>9</xdr:col>
      <xdr:colOff>180974</xdr:colOff>
      <xdr:row>9</xdr:row>
      <xdr:rowOff>47625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C8CB17B9-B9CB-4935-B2AD-2FEB0AAEB234}"/>
            </a:ext>
          </a:extLst>
        </xdr:cNvPr>
        <xdr:cNvSpPr txBox="1">
          <a:spLocks noChangeArrowheads="1"/>
        </xdr:cNvSpPr>
      </xdr:nvSpPr>
      <xdr:spPr bwMode="auto">
        <a:xfrm>
          <a:off x="3028949" y="723900"/>
          <a:ext cx="6391275" cy="78105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 panose="030F0702030302020204" pitchFamily="66" charset="0"/>
            </a:rPr>
            <a:t>GASTU ARAUA BIDERATZEA / INSTRUMENTACIÓN "REGLA DE GASTO" </a:t>
          </a: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2021EKO LIKIDAZIOA / LIQUIDACIÓN 2021</a:t>
          </a:r>
          <a:endParaRPr lang="es-ES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971550</xdr:colOff>
      <xdr:row>18</xdr:row>
      <xdr:rowOff>47625</xdr:rowOff>
    </xdr:from>
    <xdr:to>
      <xdr:col>4</xdr:col>
      <xdr:colOff>971550</xdr:colOff>
      <xdr:row>20</xdr:row>
      <xdr:rowOff>47625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205CD20D-58A9-4B80-95A7-C2CF2FD6D7EB}"/>
            </a:ext>
          </a:extLst>
        </xdr:cNvPr>
        <xdr:cNvSpPr>
          <a:spLocks noChangeShapeType="1"/>
        </xdr:cNvSpPr>
      </xdr:nvSpPr>
      <xdr:spPr bwMode="auto">
        <a:xfrm flipV="1">
          <a:off x="6324600" y="3276600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847725</xdr:colOff>
      <xdr:row>0</xdr:row>
      <xdr:rowOff>9525</xdr:rowOff>
    </xdr:from>
    <xdr:to>
      <xdr:col>7</xdr:col>
      <xdr:colOff>1009650</xdr:colOff>
      <xdr:row>4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ED6C0AD5-4F00-4EC4-9B78-3B9448C232C2}"/>
            </a:ext>
          </a:extLst>
        </xdr:cNvPr>
        <xdr:cNvSpPr txBox="1">
          <a:spLocks noChangeArrowheads="1"/>
        </xdr:cNvSpPr>
      </xdr:nvSpPr>
      <xdr:spPr bwMode="auto">
        <a:xfrm>
          <a:off x="7181850" y="9525"/>
          <a:ext cx="21240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38100</xdr:colOff>
      <xdr:row>0</xdr:row>
      <xdr:rowOff>57150</xdr:rowOff>
    </xdr:from>
    <xdr:to>
      <xdr:col>2</xdr:col>
      <xdr:colOff>1914525</xdr:colOff>
      <xdr:row>4</xdr:row>
      <xdr:rowOff>133350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84983F71-172D-432B-9D5A-E13376C4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21431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2095499</xdr:colOff>
      <xdr:row>4</xdr:row>
      <xdr:rowOff>76200</xdr:rowOff>
    </xdr:from>
    <xdr:to>
      <xdr:col>6</xdr:col>
      <xdr:colOff>238124</xdr:colOff>
      <xdr:row>8</xdr:row>
      <xdr:rowOff>142875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70C934C6-2CE2-489B-BA8E-E4477697AC0E}"/>
            </a:ext>
          </a:extLst>
        </xdr:cNvPr>
        <xdr:cNvSpPr txBox="1">
          <a:spLocks noChangeArrowheads="1"/>
        </xdr:cNvSpPr>
      </xdr:nvSpPr>
      <xdr:spPr bwMode="auto">
        <a:xfrm>
          <a:off x="2419349" y="723900"/>
          <a:ext cx="5133975" cy="657225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050" b="1" i="0" u="none" strike="noStrike" baseline="0">
              <a:solidFill>
                <a:srgbClr val="000000"/>
              </a:solidFill>
              <a:latin typeface="Comic Sans MS" panose="030F0702030302020204" pitchFamily="66" charset="0"/>
            </a:rPr>
            <a:t>GASTU ARAUA BIDERATZEA / INSTRUMENTACIÓN "REGLA DE GASTO" </a:t>
          </a: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2021EKO LIKIDAZIOA / LIQUIDACIÓN 2021</a:t>
          </a:r>
          <a:endParaRPr lang="es-ES" sz="1050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A%20DISCO%20C/XLS/Finmes12/BASEG-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VA%20DISCO%20C/XLS/Liquid16/PREVISIO-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cursos%20Disponibles%20PPTO%202019%20con%20datos%20Aportacion%20Junio19%200606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VA%20DISCO%20C/AIREF-%20Tasa%20Supervision/PETICION%20INFORMACION/Peticion%202020-02-%20Prev%20Liq%202019%20y%20Ppto%202020/PetInd_Pto2019yLiq2018_Forale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cursos%20Disponibles%202018%20CIERRE%20CVFP%20140219%20co%20nuevo%20Fondo%2045%25%20al%2050%25DFB(v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SEG-I"/>
      <sheetName val="&quot;D&quot; y &quot;O&quot;"/>
    </sheet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Ingresos sujetos a reparto 2016"/>
      <sheetName val="ProvFallCap3 I "/>
      <sheetName val="ProvFall UE"/>
      <sheetName val="Detalle"/>
      <sheetName val="Compar pte cobro-prov"/>
      <sheetName val="Compro Porc"/>
      <sheetName val="Imprimir"/>
      <sheetName val="Caratula"/>
      <sheetName val="RESUMEN"/>
      <sheetName val="Detalle Resultado"/>
      <sheetName val="Det Prov Fall"/>
      <sheetName val="Detalle Incorporación"/>
      <sheetName val="&quot;D&quot; y &quot;O&quot;"/>
      <sheetName val="Rtdocomp"/>
      <sheetName val="SEC-"/>
      <sheetName val="SEC-- Resumido"/>
      <sheetName val="ProvFall-Res"/>
      <sheetName val="AjusteFinanciero"/>
      <sheetName val="Calculo Ajuste"/>
      <sheetName val="FFFEL"/>
      <sheetName val="Detalle -OI"/>
      <sheetName val="C-Instit"/>
      <sheetName val="Ahorro Bruto-Neto"/>
      <sheetName val="Resuorga"/>
      <sheetName val="Real-Prev."/>
      <sheetName val="Inversiones"/>
      <sheetName val="Prov-Fall"/>
      <sheetName val="Ctafatha"/>
      <sheetName val="Ctafatha-Resumida"/>
      <sheetName val="No imprimir"/>
      <sheetName val="CRITE-PREL"/>
      <sheetName val="SEC-95 -sin tfcias."/>
      <sheetName val="Resumen Power"/>
      <sheetName val="OI Power"/>
      <sheetName val="Rtdocomp-Power"/>
      <sheetName val="Criterios-Power"/>
      <sheetName val="Acuerdo Reman"/>
      <sheetName val="Organigrama"/>
      <sheetName val="FFFEL-Antes de Norma Foral"/>
      <sheetName val="Ppto Propio"/>
      <sheetName val="Criterios"/>
      <sheetName val="Hoja2"/>
    </sheetNames>
    <sheetDataSet>
      <sheetData sheetId="0"/>
      <sheetData sheetId="1"/>
      <sheetData sheetId="2"/>
      <sheetData sheetId="3"/>
      <sheetData sheetId="4">
        <row r="6">
          <cell r="H6">
            <v>0</v>
          </cell>
        </row>
      </sheetData>
      <sheetData sheetId="5"/>
      <sheetData sheetId="6"/>
      <sheetData sheetId="7"/>
      <sheetData sheetId="8"/>
      <sheetData sheetId="9">
        <row r="27">
          <cell r="B27">
            <v>-3822864.2099999972</v>
          </cell>
        </row>
      </sheetData>
      <sheetData sheetId="10"/>
      <sheetData sheetId="11"/>
      <sheetData sheetId="12"/>
      <sheetData sheetId="13">
        <row r="14">
          <cell r="G14">
            <v>42893</v>
          </cell>
        </row>
      </sheetData>
      <sheetData sheetId="14">
        <row r="12">
          <cell r="F12" t="str">
            <v>2016KO LIKIDAZIOA/
LIQUIDACIÓN 2016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"/>
      <sheetName val="FGA Sin redondeos"/>
      <sheetName val="FGA"/>
      <sheetName val="RDi Alava"/>
      <sheetName val="Detalle"/>
      <sheetName val="Partidas Ppto 2018"/>
      <sheetName val="Indices actualizacion"/>
      <sheetName val="cupo liquido Provisional"/>
      <sheetName val="Cupo Liquido definitivo"/>
      <sheetName val="Compensaciones Financieras"/>
      <sheetName val="Financ.Extra y Policia"/>
      <sheetName val="Hoja1"/>
    </sheetNames>
    <sheetDataSet>
      <sheetData sheetId="0"/>
      <sheetData sheetId="1">
        <row r="7">
          <cell r="B7">
            <v>2422.6991699999999</v>
          </cell>
          <cell r="D7">
            <v>4974.3586299999997</v>
          </cell>
        </row>
        <row r="14">
          <cell r="B14">
            <v>0.1638</v>
          </cell>
          <cell r="D14">
            <v>0.33210000000000001</v>
          </cell>
        </row>
        <row r="46">
          <cell r="F46">
            <v>97.341158816000174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HC_01"/>
      <sheetName val="HC_02"/>
      <sheetName val="HC_03"/>
      <sheetName val="HC_04"/>
      <sheetName val="HC05_VarRG"/>
      <sheetName val="HC_05PL"/>
      <sheetName val="HC_05Em"/>
      <sheetName val="HC_05RT"/>
      <sheetName val="HP_01"/>
      <sheetName val="HP_02"/>
      <sheetName val="HP_03"/>
      <sheetName val="HP_04"/>
      <sheetName val="HP_05PC"/>
      <sheetName val="HC_05Res"/>
      <sheetName val="HC_06"/>
      <sheetName val="PRLQ"/>
      <sheetName val="PRLF"/>
      <sheetName val="ListEnt"/>
      <sheetName val="PLAJ_01"/>
    </sheetNames>
    <sheetDataSet>
      <sheetData sheetId="0"/>
      <sheetData sheetId="1"/>
      <sheetData sheetId="2"/>
      <sheetData sheetId="3"/>
      <sheetData sheetId="4">
        <row r="6">
          <cell r="D6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"/>
      <sheetName val="FGA Sin redondeos OK"/>
      <sheetName val="FGA Sin redondeos"/>
      <sheetName val="RDi Alava"/>
    </sheetNames>
    <sheetDataSet>
      <sheetData sheetId="0"/>
      <sheetData sheetId="1" refreshError="1"/>
      <sheetData sheetId="2">
        <row r="46">
          <cell r="F46">
            <v>113.8412202166387</v>
          </cell>
        </row>
      </sheetData>
      <sheetData sheetId="3">
        <row r="40">
          <cell r="C40">
            <v>13372498635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F63A-8B1A-4DAC-A934-473CB41125B4}">
  <sheetPr>
    <pageSetUpPr fitToPage="1"/>
  </sheetPr>
  <dimension ref="A1:P77"/>
  <sheetViews>
    <sheetView showGridLines="0" showZeros="0" tabSelected="1" workbookViewId="0">
      <selection activeCell="C38" sqref="C38"/>
    </sheetView>
  </sheetViews>
  <sheetFormatPr baseColWidth="10" defaultRowHeight="12.75" x14ac:dyDescent="0.2"/>
  <cols>
    <col min="1" max="1" width="1.7109375" style="2" customWidth="1"/>
    <col min="2" max="2" width="42.5703125" style="2" customWidth="1"/>
    <col min="3" max="9" width="14.7109375" style="2" customWidth="1"/>
    <col min="10" max="14" width="14.85546875" style="2" customWidth="1"/>
    <col min="15" max="15" width="18.42578125" style="36" bestFit="1" customWidth="1"/>
    <col min="16" max="16" width="14.140625" style="2" bestFit="1" customWidth="1"/>
    <col min="17" max="260" width="11.42578125" style="2"/>
    <col min="261" max="261" width="1.140625" style="2" customWidth="1"/>
    <col min="262" max="262" width="1.7109375" style="2" customWidth="1"/>
    <col min="263" max="263" width="60" style="2" customWidth="1"/>
    <col min="264" max="267" width="14.7109375" style="2" customWidth="1"/>
    <col min="268" max="269" width="14.85546875" style="2" customWidth="1"/>
    <col min="270" max="270" width="1.7109375" style="2" customWidth="1"/>
    <col min="271" max="271" width="18.42578125" style="2" bestFit="1" customWidth="1"/>
    <col min="272" max="516" width="11.42578125" style="2"/>
    <col min="517" max="517" width="1.140625" style="2" customWidth="1"/>
    <col min="518" max="518" width="1.7109375" style="2" customWidth="1"/>
    <col min="519" max="519" width="60" style="2" customWidth="1"/>
    <col min="520" max="523" width="14.7109375" style="2" customWidth="1"/>
    <col min="524" max="525" width="14.85546875" style="2" customWidth="1"/>
    <col min="526" max="526" width="1.7109375" style="2" customWidth="1"/>
    <col min="527" max="527" width="18.42578125" style="2" bestFit="1" customWidth="1"/>
    <col min="528" max="772" width="11.42578125" style="2"/>
    <col min="773" max="773" width="1.140625" style="2" customWidth="1"/>
    <col min="774" max="774" width="1.7109375" style="2" customWidth="1"/>
    <col min="775" max="775" width="60" style="2" customWidth="1"/>
    <col min="776" max="779" width="14.7109375" style="2" customWidth="1"/>
    <col min="780" max="781" width="14.85546875" style="2" customWidth="1"/>
    <col min="782" max="782" width="1.7109375" style="2" customWidth="1"/>
    <col min="783" max="783" width="18.42578125" style="2" bestFit="1" customWidth="1"/>
    <col min="784" max="1028" width="11.42578125" style="2"/>
    <col min="1029" max="1029" width="1.140625" style="2" customWidth="1"/>
    <col min="1030" max="1030" width="1.7109375" style="2" customWidth="1"/>
    <col min="1031" max="1031" width="60" style="2" customWidth="1"/>
    <col min="1032" max="1035" width="14.7109375" style="2" customWidth="1"/>
    <col min="1036" max="1037" width="14.85546875" style="2" customWidth="1"/>
    <col min="1038" max="1038" width="1.7109375" style="2" customWidth="1"/>
    <col min="1039" max="1039" width="18.42578125" style="2" bestFit="1" customWidth="1"/>
    <col min="1040" max="1284" width="11.42578125" style="2"/>
    <col min="1285" max="1285" width="1.140625" style="2" customWidth="1"/>
    <col min="1286" max="1286" width="1.7109375" style="2" customWidth="1"/>
    <col min="1287" max="1287" width="60" style="2" customWidth="1"/>
    <col min="1288" max="1291" width="14.7109375" style="2" customWidth="1"/>
    <col min="1292" max="1293" width="14.85546875" style="2" customWidth="1"/>
    <col min="1294" max="1294" width="1.7109375" style="2" customWidth="1"/>
    <col min="1295" max="1295" width="18.42578125" style="2" bestFit="1" customWidth="1"/>
    <col min="1296" max="1540" width="11.42578125" style="2"/>
    <col min="1541" max="1541" width="1.140625" style="2" customWidth="1"/>
    <col min="1542" max="1542" width="1.7109375" style="2" customWidth="1"/>
    <col min="1543" max="1543" width="60" style="2" customWidth="1"/>
    <col min="1544" max="1547" width="14.7109375" style="2" customWidth="1"/>
    <col min="1548" max="1549" width="14.85546875" style="2" customWidth="1"/>
    <col min="1550" max="1550" width="1.7109375" style="2" customWidth="1"/>
    <col min="1551" max="1551" width="18.42578125" style="2" bestFit="1" customWidth="1"/>
    <col min="1552" max="1796" width="11.42578125" style="2"/>
    <col min="1797" max="1797" width="1.140625" style="2" customWidth="1"/>
    <col min="1798" max="1798" width="1.7109375" style="2" customWidth="1"/>
    <col min="1799" max="1799" width="60" style="2" customWidth="1"/>
    <col min="1800" max="1803" width="14.7109375" style="2" customWidth="1"/>
    <col min="1804" max="1805" width="14.85546875" style="2" customWidth="1"/>
    <col min="1806" max="1806" width="1.7109375" style="2" customWidth="1"/>
    <col min="1807" max="1807" width="18.42578125" style="2" bestFit="1" customWidth="1"/>
    <col min="1808" max="2052" width="11.42578125" style="2"/>
    <col min="2053" max="2053" width="1.140625" style="2" customWidth="1"/>
    <col min="2054" max="2054" width="1.7109375" style="2" customWidth="1"/>
    <col min="2055" max="2055" width="60" style="2" customWidth="1"/>
    <col min="2056" max="2059" width="14.7109375" style="2" customWidth="1"/>
    <col min="2060" max="2061" width="14.85546875" style="2" customWidth="1"/>
    <col min="2062" max="2062" width="1.7109375" style="2" customWidth="1"/>
    <col min="2063" max="2063" width="18.42578125" style="2" bestFit="1" customWidth="1"/>
    <col min="2064" max="2308" width="11.42578125" style="2"/>
    <col min="2309" max="2309" width="1.140625" style="2" customWidth="1"/>
    <col min="2310" max="2310" width="1.7109375" style="2" customWidth="1"/>
    <col min="2311" max="2311" width="60" style="2" customWidth="1"/>
    <col min="2312" max="2315" width="14.7109375" style="2" customWidth="1"/>
    <col min="2316" max="2317" width="14.85546875" style="2" customWidth="1"/>
    <col min="2318" max="2318" width="1.7109375" style="2" customWidth="1"/>
    <col min="2319" max="2319" width="18.42578125" style="2" bestFit="1" customWidth="1"/>
    <col min="2320" max="2564" width="11.42578125" style="2"/>
    <col min="2565" max="2565" width="1.140625" style="2" customWidth="1"/>
    <col min="2566" max="2566" width="1.7109375" style="2" customWidth="1"/>
    <col min="2567" max="2567" width="60" style="2" customWidth="1"/>
    <col min="2568" max="2571" width="14.7109375" style="2" customWidth="1"/>
    <col min="2572" max="2573" width="14.85546875" style="2" customWidth="1"/>
    <col min="2574" max="2574" width="1.7109375" style="2" customWidth="1"/>
    <col min="2575" max="2575" width="18.42578125" style="2" bestFit="1" customWidth="1"/>
    <col min="2576" max="2820" width="11.42578125" style="2"/>
    <col min="2821" max="2821" width="1.140625" style="2" customWidth="1"/>
    <col min="2822" max="2822" width="1.7109375" style="2" customWidth="1"/>
    <col min="2823" max="2823" width="60" style="2" customWidth="1"/>
    <col min="2824" max="2827" width="14.7109375" style="2" customWidth="1"/>
    <col min="2828" max="2829" width="14.85546875" style="2" customWidth="1"/>
    <col min="2830" max="2830" width="1.7109375" style="2" customWidth="1"/>
    <col min="2831" max="2831" width="18.42578125" style="2" bestFit="1" customWidth="1"/>
    <col min="2832" max="3076" width="11.42578125" style="2"/>
    <col min="3077" max="3077" width="1.140625" style="2" customWidth="1"/>
    <col min="3078" max="3078" width="1.7109375" style="2" customWidth="1"/>
    <col min="3079" max="3079" width="60" style="2" customWidth="1"/>
    <col min="3080" max="3083" width="14.7109375" style="2" customWidth="1"/>
    <col min="3084" max="3085" width="14.85546875" style="2" customWidth="1"/>
    <col min="3086" max="3086" width="1.7109375" style="2" customWidth="1"/>
    <col min="3087" max="3087" width="18.42578125" style="2" bestFit="1" customWidth="1"/>
    <col min="3088" max="3332" width="11.42578125" style="2"/>
    <col min="3333" max="3333" width="1.140625" style="2" customWidth="1"/>
    <col min="3334" max="3334" width="1.7109375" style="2" customWidth="1"/>
    <col min="3335" max="3335" width="60" style="2" customWidth="1"/>
    <col min="3336" max="3339" width="14.7109375" style="2" customWidth="1"/>
    <col min="3340" max="3341" width="14.85546875" style="2" customWidth="1"/>
    <col min="3342" max="3342" width="1.7109375" style="2" customWidth="1"/>
    <col min="3343" max="3343" width="18.42578125" style="2" bestFit="1" customWidth="1"/>
    <col min="3344" max="3588" width="11.42578125" style="2"/>
    <col min="3589" max="3589" width="1.140625" style="2" customWidth="1"/>
    <col min="3590" max="3590" width="1.7109375" style="2" customWidth="1"/>
    <col min="3591" max="3591" width="60" style="2" customWidth="1"/>
    <col min="3592" max="3595" width="14.7109375" style="2" customWidth="1"/>
    <col min="3596" max="3597" width="14.85546875" style="2" customWidth="1"/>
    <col min="3598" max="3598" width="1.7109375" style="2" customWidth="1"/>
    <col min="3599" max="3599" width="18.42578125" style="2" bestFit="1" customWidth="1"/>
    <col min="3600" max="3844" width="11.42578125" style="2"/>
    <col min="3845" max="3845" width="1.140625" style="2" customWidth="1"/>
    <col min="3846" max="3846" width="1.7109375" style="2" customWidth="1"/>
    <col min="3847" max="3847" width="60" style="2" customWidth="1"/>
    <col min="3848" max="3851" width="14.7109375" style="2" customWidth="1"/>
    <col min="3852" max="3853" width="14.85546875" style="2" customWidth="1"/>
    <col min="3854" max="3854" width="1.7109375" style="2" customWidth="1"/>
    <col min="3855" max="3855" width="18.42578125" style="2" bestFit="1" customWidth="1"/>
    <col min="3856" max="4100" width="11.42578125" style="2"/>
    <col min="4101" max="4101" width="1.140625" style="2" customWidth="1"/>
    <col min="4102" max="4102" width="1.7109375" style="2" customWidth="1"/>
    <col min="4103" max="4103" width="60" style="2" customWidth="1"/>
    <col min="4104" max="4107" width="14.7109375" style="2" customWidth="1"/>
    <col min="4108" max="4109" width="14.85546875" style="2" customWidth="1"/>
    <col min="4110" max="4110" width="1.7109375" style="2" customWidth="1"/>
    <col min="4111" max="4111" width="18.42578125" style="2" bestFit="1" customWidth="1"/>
    <col min="4112" max="4356" width="11.42578125" style="2"/>
    <col min="4357" max="4357" width="1.140625" style="2" customWidth="1"/>
    <col min="4358" max="4358" width="1.7109375" style="2" customWidth="1"/>
    <col min="4359" max="4359" width="60" style="2" customWidth="1"/>
    <col min="4360" max="4363" width="14.7109375" style="2" customWidth="1"/>
    <col min="4364" max="4365" width="14.85546875" style="2" customWidth="1"/>
    <col min="4366" max="4366" width="1.7109375" style="2" customWidth="1"/>
    <col min="4367" max="4367" width="18.42578125" style="2" bestFit="1" customWidth="1"/>
    <col min="4368" max="4612" width="11.42578125" style="2"/>
    <col min="4613" max="4613" width="1.140625" style="2" customWidth="1"/>
    <col min="4614" max="4614" width="1.7109375" style="2" customWidth="1"/>
    <col min="4615" max="4615" width="60" style="2" customWidth="1"/>
    <col min="4616" max="4619" width="14.7109375" style="2" customWidth="1"/>
    <col min="4620" max="4621" width="14.85546875" style="2" customWidth="1"/>
    <col min="4622" max="4622" width="1.7109375" style="2" customWidth="1"/>
    <col min="4623" max="4623" width="18.42578125" style="2" bestFit="1" customWidth="1"/>
    <col min="4624" max="4868" width="11.42578125" style="2"/>
    <col min="4869" max="4869" width="1.140625" style="2" customWidth="1"/>
    <col min="4870" max="4870" width="1.7109375" style="2" customWidth="1"/>
    <col min="4871" max="4871" width="60" style="2" customWidth="1"/>
    <col min="4872" max="4875" width="14.7109375" style="2" customWidth="1"/>
    <col min="4876" max="4877" width="14.85546875" style="2" customWidth="1"/>
    <col min="4878" max="4878" width="1.7109375" style="2" customWidth="1"/>
    <col min="4879" max="4879" width="18.42578125" style="2" bestFit="1" customWidth="1"/>
    <col min="4880" max="5124" width="11.42578125" style="2"/>
    <col min="5125" max="5125" width="1.140625" style="2" customWidth="1"/>
    <col min="5126" max="5126" width="1.7109375" style="2" customWidth="1"/>
    <col min="5127" max="5127" width="60" style="2" customWidth="1"/>
    <col min="5128" max="5131" width="14.7109375" style="2" customWidth="1"/>
    <col min="5132" max="5133" width="14.85546875" style="2" customWidth="1"/>
    <col min="5134" max="5134" width="1.7109375" style="2" customWidth="1"/>
    <col min="5135" max="5135" width="18.42578125" style="2" bestFit="1" customWidth="1"/>
    <col min="5136" max="5380" width="11.42578125" style="2"/>
    <col min="5381" max="5381" width="1.140625" style="2" customWidth="1"/>
    <col min="5382" max="5382" width="1.7109375" style="2" customWidth="1"/>
    <col min="5383" max="5383" width="60" style="2" customWidth="1"/>
    <col min="5384" max="5387" width="14.7109375" style="2" customWidth="1"/>
    <col min="5388" max="5389" width="14.85546875" style="2" customWidth="1"/>
    <col min="5390" max="5390" width="1.7109375" style="2" customWidth="1"/>
    <col min="5391" max="5391" width="18.42578125" style="2" bestFit="1" customWidth="1"/>
    <col min="5392" max="5636" width="11.42578125" style="2"/>
    <col min="5637" max="5637" width="1.140625" style="2" customWidth="1"/>
    <col min="5638" max="5638" width="1.7109375" style="2" customWidth="1"/>
    <col min="5639" max="5639" width="60" style="2" customWidth="1"/>
    <col min="5640" max="5643" width="14.7109375" style="2" customWidth="1"/>
    <col min="5644" max="5645" width="14.85546875" style="2" customWidth="1"/>
    <col min="5646" max="5646" width="1.7109375" style="2" customWidth="1"/>
    <col min="5647" max="5647" width="18.42578125" style="2" bestFit="1" customWidth="1"/>
    <col min="5648" max="5892" width="11.42578125" style="2"/>
    <col min="5893" max="5893" width="1.140625" style="2" customWidth="1"/>
    <col min="5894" max="5894" width="1.7109375" style="2" customWidth="1"/>
    <col min="5895" max="5895" width="60" style="2" customWidth="1"/>
    <col min="5896" max="5899" width="14.7109375" style="2" customWidth="1"/>
    <col min="5900" max="5901" width="14.85546875" style="2" customWidth="1"/>
    <col min="5902" max="5902" width="1.7109375" style="2" customWidth="1"/>
    <col min="5903" max="5903" width="18.42578125" style="2" bestFit="1" customWidth="1"/>
    <col min="5904" max="6148" width="11.42578125" style="2"/>
    <col min="6149" max="6149" width="1.140625" style="2" customWidth="1"/>
    <col min="6150" max="6150" width="1.7109375" style="2" customWidth="1"/>
    <col min="6151" max="6151" width="60" style="2" customWidth="1"/>
    <col min="6152" max="6155" width="14.7109375" style="2" customWidth="1"/>
    <col min="6156" max="6157" width="14.85546875" style="2" customWidth="1"/>
    <col min="6158" max="6158" width="1.7109375" style="2" customWidth="1"/>
    <col min="6159" max="6159" width="18.42578125" style="2" bestFit="1" customWidth="1"/>
    <col min="6160" max="6404" width="11.42578125" style="2"/>
    <col min="6405" max="6405" width="1.140625" style="2" customWidth="1"/>
    <col min="6406" max="6406" width="1.7109375" style="2" customWidth="1"/>
    <col min="6407" max="6407" width="60" style="2" customWidth="1"/>
    <col min="6408" max="6411" width="14.7109375" style="2" customWidth="1"/>
    <col min="6412" max="6413" width="14.85546875" style="2" customWidth="1"/>
    <col min="6414" max="6414" width="1.7109375" style="2" customWidth="1"/>
    <col min="6415" max="6415" width="18.42578125" style="2" bestFit="1" customWidth="1"/>
    <col min="6416" max="6660" width="11.42578125" style="2"/>
    <col min="6661" max="6661" width="1.140625" style="2" customWidth="1"/>
    <col min="6662" max="6662" width="1.7109375" style="2" customWidth="1"/>
    <col min="6663" max="6663" width="60" style="2" customWidth="1"/>
    <col min="6664" max="6667" width="14.7109375" style="2" customWidth="1"/>
    <col min="6668" max="6669" width="14.85546875" style="2" customWidth="1"/>
    <col min="6670" max="6670" width="1.7109375" style="2" customWidth="1"/>
    <col min="6671" max="6671" width="18.42578125" style="2" bestFit="1" customWidth="1"/>
    <col min="6672" max="6916" width="11.42578125" style="2"/>
    <col min="6917" max="6917" width="1.140625" style="2" customWidth="1"/>
    <col min="6918" max="6918" width="1.7109375" style="2" customWidth="1"/>
    <col min="6919" max="6919" width="60" style="2" customWidth="1"/>
    <col min="6920" max="6923" width="14.7109375" style="2" customWidth="1"/>
    <col min="6924" max="6925" width="14.85546875" style="2" customWidth="1"/>
    <col min="6926" max="6926" width="1.7109375" style="2" customWidth="1"/>
    <col min="6927" max="6927" width="18.42578125" style="2" bestFit="1" customWidth="1"/>
    <col min="6928" max="7172" width="11.42578125" style="2"/>
    <col min="7173" max="7173" width="1.140625" style="2" customWidth="1"/>
    <col min="7174" max="7174" width="1.7109375" style="2" customWidth="1"/>
    <col min="7175" max="7175" width="60" style="2" customWidth="1"/>
    <col min="7176" max="7179" width="14.7109375" style="2" customWidth="1"/>
    <col min="7180" max="7181" width="14.85546875" style="2" customWidth="1"/>
    <col min="7182" max="7182" width="1.7109375" style="2" customWidth="1"/>
    <col min="7183" max="7183" width="18.42578125" style="2" bestFit="1" customWidth="1"/>
    <col min="7184" max="7428" width="11.42578125" style="2"/>
    <col min="7429" max="7429" width="1.140625" style="2" customWidth="1"/>
    <col min="7430" max="7430" width="1.7109375" style="2" customWidth="1"/>
    <col min="7431" max="7431" width="60" style="2" customWidth="1"/>
    <col min="7432" max="7435" width="14.7109375" style="2" customWidth="1"/>
    <col min="7436" max="7437" width="14.85546875" style="2" customWidth="1"/>
    <col min="7438" max="7438" width="1.7109375" style="2" customWidth="1"/>
    <col min="7439" max="7439" width="18.42578125" style="2" bestFit="1" customWidth="1"/>
    <col min="7440" max="7684" width="11.42578125" style="2"/>
    <col min="7685" max="7685" width="1.140625" style="2" customWidth="1"/>
    <col min="7686" max="7686" width="1.7109375" style="2" customWidth="1"/>
    <col min="7687" max="7687" width="60" style="2" customWidth="1"/>
    <col min="7688" max="7691" width="14.7109375" style="2" customWidth="1"/>
    <col min="7692" max="7693" width="14.85546875" style="2" customWidth="1"/>
    <col min="7694" max="7694" width="1.7109375" style="2" customWidth="1"/>
    <col min="7695" max="7695" width="18.42578125" style="2" bestFit="1" customWidth="1"/>
    <col min="7696" max="7940" width="11.42578125" style="2"/>
    <col min="7941" max="7941" width="1.140625" style="2" customWidth="1"/>
    <col min="7942" max="7942" width="1.7109375" style="2" customWidth="1"/>
    <col min="7943" max="7943" width="60" style="2" customWidth="1"/>
    <col min="7944" max="7947" width="14.7109375" style="2" customWidth="1"/>
    <col min="7948" max="7949" width="14.85546875" style="2" customWidth="1"/>
    <col min="7950" max="7950" width="1.7109375" style="2" customWidth="1"/>
    <col min="7951" max="7951" width="18.42578125" style="2" bestFit="1" customWidth="1"/>
    <col min="7952" max="8196" width="11.42578125" style="2"/>
    <col min="8197" max="8197" width="1.140625" style="2" customWidth="1"/>
    <col min="8198" max="8198" width="1.7109375" style="2" customWidth="1"/>
    <col min="8199" max="8199" width="60" style="2" customWidth="1"/>
    <col min="8200" max="8203" width="14.7109375" style="2" customWidth="1"/>
    <col min="8204" max="8205" width="14.85546875" style="2" customWidth="1"/>
    <col min="8206" max="8206" width="1.7109375" style="2" customWidth="1"/>
    <col min="8207" max="8207" width="18.42578125" style="2" bestFit="1" customWidth="1"/>
    <col min="8208" max="8452" width="11.42578125" style="2"/>
    <col min="8453" max="8453" width="1.140625" style="2" customWidth="1"/>
    <col min="8454" max="8454" width="1.7109375" style="2" customWidth="1"/>
    <col min="8455" max="8455" width="60" style="2" customWidth="1"/>
    <col min="8456" max="8459" width="14.7109375" style="2" customWidth="1"/>
    <col min="8460" max="8461" width="14.85546875" style="2" customWidth="1"/>
    <col min="8462" max="8462" width="1.7109375" style="2" customWidth="1"/>
    <col min="8463" max="8463" width="18.42578125" style="2" bestFit="1" customWidth="1"/>
    <col min="8464" max="8708" width="11.42578125" style="2"/>
    <col min="8709" max="8709" width="1.140625" style="2" customWidth="1"/>
    <col min="8710" max="8710" width="1.7109375" style="2" customWidth="1"/>
    <col min="8711" max="8711" width="60" style="2" customWidth="1"/>
    <col min="8712" max="8715" width="14.7109375" style="2" customWidth="1"/>
    <col min="8716" max="8717" width="14.85546875" style="2" customWidth="1"/>
    <col min="8718" max="8718" width="1.7109375" style="2" customWidth="1"/>
    <col min="8719" max="8719" width="18.42578125" style="2" bestFit="1" customWidth="1"/>
    <col min="8720" max="8964" width="11.42578125" style="2"/>
    <col min="8965" max="8965" width="1.140625" style="2" customWidth="1"/>
    <col min="8966" max="8966" width="1.7109375" style="2" customWidth="1"/>
    <col min="8967" max="8967" width="60" style="2" customWidth="1"/>
    <col min="8968" max="8971" width="14.7109375" style="2" customWidth="1"/>
    <col min="8972" max="8973" width="14.85546875" style="2" customWidth="1"/>
    <col min="8974" max="8974" width="1.7109375" style="2" customWidth="1"/>
    <col min="8975" max="8975" width="18.42578125" style="2" bestFit="1" customWidth="1"/>
    <col min="8976" max="9220" width="11.42578125" style="2"/>
    <col min="9221" max="9221" width="1.140625" style="2" customWidth="1"/>
    <col min="9222" max="9222" width="1.7109375" style="2" customWidth="1"/>
    <col min="9223" max="9223" width="60" style="2" customWidth="1"/>
    <col min="9224" max="9227" width="14.7109375" style="2" customWidth="1"/>
    <col min="9228" max="9229" width="14.85546875" style="2" customWidth="1"/>
    <col min="9230" max="9230" width="1.7109375" style="2" customWidth="1"/>
    <col min="9231" max="9231" width="18.42578125" style="2" bestFit="1" customWidth="1"/>
    <col min="9232" max="9476" width="11.42578125" style="2"/>
    <col min="9477" max="9477" width="1.140625" style="2" customWidth="1"/>
    <col min="9478" max="9478" width="1.7109375" style="2" customWidth="1"/>
    <col min="9479" max="9479" width="60" style="2" customWidth="1"/>
    <col min="9480" max="9483" width="14.7109375" style="2" customWidth="1"/>
    <col min="9484" max="9485" width="14.85546875" style="2" customWidth="1"/>
    <col min="9486" max="9486" width="1.7109375" style="2" customWidth="1"/>
    <col min="9487" max="9487" width="18.42578125" style="2" bestFit="1" customWidth="1"/>
    <col min="9488" max="9732" width="11.42578125" style="2"/>
    <col min="9733" max="9733" width="1.140625" style="2" customWidth="1"/>
    <col min="9734" max="9734" width="1.7109375" style="2" customWidth="1"/>
    <col min="9735" max="9735" width="60" style="2" customWidth="1"/>
    <col min="9736" max="9739" width="14.7109375" style="2" customWidth="1"/>
    <col min="9740" max="9741" width="14.85546875" style="2" customWidth="1"/>
    <col min="9742" max="9742" width="1.7109375" style="2" customWidth="1"/>
    <col min="9743" max="9743" width="18.42578125" style="2" bestFit="1" customWidth="1"/>
    <col min="9744" max="9988" width="11.42578125" style="2"/>
    <col min="9989" max="9989" width="1.140625" style="2" customWidth="1"/>
    <col min="9990" max="9990" width="1.7109375" style="2" customWidth="1"/>
    <col min="9991" max="9991" width="60" style="2" customWidth="1"/>
    <col min="9992" max="9995" width="14.7109375" style="2" customWidth="1"/>
    <col min="9996" max="9997" width="14.85546875" style="2" customWidth="1"/>
    <col min="9998" max="9998" width="1.7109375" style="2" customWidth="1"/>
    <col min="9999" max="9999" width="18.42578125" style="2" bestFit="1" customWidth="1"/>
    <col min="10000" max="10244" width="11.42578125" style="2"/>
    <col min="10245" max="10245" width="1.140625" style="2" customWidth="1"/>
    <col min="10246" max="10246" width="1.7109375" style="2" customWidth="1"/>
    <col min="10247" max="10247" width="60" style="2" customWidth="1"/>
    <col min="10248" max="10251" width="14.7109375" style="2" customWidth="1"/>
    <col min="10252" max="10253" width="14.85546875" style="2" customWidth="1"/>
    <col min="10254" max="10254" width="1.7109375" style="2" customWidth="1"/>
    <col min="10255" max="10255" width="18.42578125" style="2" bestFit="1" customWidth="1"/>
    <col min="10256" max="10500" width="11.42578125" style="2"/>
    <col min="10501" max="10501" width="1.140625" style="2" customWidth="1"/>
    <col min="10502" max="10502" width="1.7109375" style="2" customWidth="1"/>
    <col min="10503" max="10503" width="60" style="2" customWidth="1"/>
    <col min="10504" max="10507" width="14.7109375" style="2" customWidth="1"/>
    <col min="10508" max="10509" width="14.85546875" style="2" customWidth="1"/>
    <col min="10510" max="10510" width="1.7109375" style="2" customWidth="1"/>
    <col min="10511" max="10511" width="18.42578125" style="2" bestFit="1" customWidth="1"/>
    <col min="10512" max="10756" width="11.42578125" style="2"/>
    <col min="10757" max="10757" width="1.140625" style="2" customWidth="1"/>
    <col min="10758" max="10758" width="1.7109375" style="2" customWidth="1"/>
    <col min="10759" max="10759" width="60" style="2" customWidth="1"/>
    <col min="10760" max="10763" width="14.7109375" style="2" customWidth="1"/>
    <col min="10764" max="10765" width="14.85546875" style="2" customWidth="1"/>
    <col min="10766" max="10766" width="1.7109375" style="2" customWidth="1"/>
    <col min="10767" max="10767" width="18.42578125" style="2" bestFit="1" customWidth="1"/>
    <col min="10768" max="11012" width="11.42578125" style="2"/>
    <col min="11013" max="11013" width="1.140625" style="2" customWidth="1"/>
    <col min="11014" max="11014" width="1.7109375" style="2" customWidth="1"/>
    <col min="11015" max="11015" width="60" style="2" customWidth="1"/>
    <col min="11016" max="11019" width="14.7109375" style="2" customWidth="1"/>
    <col min="11020" max="11021" width="14.85546875" style="2" customWidth="1"/>
    <col min="11022" max="11022" width="1.7109375" style="2" customWidth="1"/>
    <col min="11023" max="11023" width="18.42578125" style="2" bestFit="1" customWidth="1"/>
    <col min="11024" max="11268" width="11.42578125" style="2"/>
    <col min="11269" max="11269" width="1.140625" style="2" customWidth="1"/>
    <col min="11270" max="11270" width="1.7109375" style="2" customWidth="1"/>
    <col min="11271" max="11271" width="60" style="2" customWidth="1"/>
    <col min="11272" max="11275" width="14.7109375" style="2" customWidth="1"/>
    <col min="11276" max="11277" width="14.85546875" style="2" customWidth="1"/>
    <col min="11278" max="11278" width="1.7109375" style="2" customWidth="1"/>
    <col min="11279" max="11279" width="18.42578125" style="2" bestFit="1" customWidth="1"/>
    <col min="11280" max="11524" width="11.42578125" style="2"/>
    <col min="11525" max="11525" width="1.140625" style="2" customWidth="1"/>
    <col min="11526" max="11526" width="1.7109375" style="2" customWidth="1"/>
    <col min="11527" max="11527" width="60" style="2" customWidth="1"/>
    <col min="11528" max="11531" width="14.7109375" style="2" customWidth="1"/>
    <col min="11532" max="11533" width="14.85546875" style="2" customWidth="1"/>
    <col min="11534" max="11534" width="1.7109375" style="2" customWidth="1"/>
    <col min="11535" max="11535" width="18.42578125" style="2" bestFit="1" customWidth="1"/>
    <col min="11536" max="11780" width="11.42578125" style="2"/>
    <col min="11781" max="11781" width="1.140625" style="2" customWidth="1"/>
    <col min="11782" max="11782" width="1.7109375" style="2" customWidth="1"/>
    <col min="11783" max="11783" width="60" style="2" customWidth="1"/>
    <col min="11784" max="11787" width="14.7109375" style="2" customWidth="1"/>
    <col min="11788" max="11789" width="14.85546875" style="2" customWidth="1"/>
    <col min="11790" max="11790" width="1.7109375" style="2" customWidth="1"/>
    <col min="11791" max="11791" width="18.42578125" style="2" bestFit="1" customWidth="1"/>
    <col min="11792" max="12036" width="11.42578125" style="2"/>
    <col min="12037" max="12037" width="1.140625" style="2" customWidth="1"/>
    <col min="12038" max="12038" width="1.7109375" style="2" customWidth="1"/>
    <col min="12039" max="12039" width="60" style="2" customWidth="1"/>
    <col min="12040" max="12043" width="14.7109375" style="2" customWidth="1"/>
    <col min="12044" max="12045" width="14.85546875" style="2" customWidth="1"/>
    <col min="12046" max="12046" width="1.7109375" style="2" customWidth="1"/>
    <col min="12047" max="12047" width="18.42578125" style="2" bestFit="1" customWidth="1"/>
    <col min="12048" max="12292" width="11.42578125" style="2"/>
    <col min="12293" max="12293" width="1.140625" style="2" customWidth="1"/>
    <col min="12294" max="12294" width="1.7109375" style="2" customWidth="1"/>
    <col min="12295" max="12295" width="60" style="2" customWidth="1"/>
    <col min="12296" max="12299" width="14.7109375" style="2" customWidth="1"/>
    <col min="12300" max="12301" width="14.85546875" style="2" customWidth="1"/>
    <col min="12302" max="12302" width="1.7109375" style="2" customWidth="1"/>
    <col min="12303" max="12303" width="18.42578125" style="2" bestFit="1" customWidth="1"/>
    <col min="12304" max="12548" width="11.42578125" style="2"/>
    <col min="12549" max="12549" width="1.140625" style="2" customWidth="1"/>
    <col min="12550" max="12550" width="1.7109375" style="2" customWidth="1"/>
    <col min="12551" max="12551" width="60" style="2" customWidth="1"/>
    <col min="12552" max="12555" width="14.7109375" style="2" customWidth="1"/>
    <col min="12556" max="12557" width="14.85546875" style="2" customWidth="1"/>
    <col min="12558" max="12558" width="1.7109375" style="2" customWidth="1"/>
    <col min="12559" max="12559" width="18.42578125" style="2" bestFit="1" customWidth="1"/>
    <col min="12560" max="12804" width="11.42578125" style="2"/>
    <col min="12805" max="12805" width="1.140625" style="2" customWidth="1"/>
    <col min="12806" max="12806" width="1.7109375" style="2" customWidth="1"/>
    <col min="12807" max="12807" width="60" style="2" customWidth="1"/>
    <col min="12808" max="12811" width="14.7109375" style="2" customWidth="1"/>
    <col min="12812" max="12813" width="14.85546875" style="2" customWidth="1"/>
    <col min="12814" max="12814" width="1.7109375" style="2" customWidth="1"/>
    <col min="12815" max="12815" width="18.42578125" style="2" bestFit="1" customWidth="1"/>
    <col min="12816" max="13060" width="11.42578125" style="2"/>
    <col min="13061" max="13061" width="1.140625" style="2" customWidth="1"/>
    <col min="13062" max="13062" width="1.7109375" style="2" customWidth="1"/>
    <col min="13063" max="13063" width="60" style="2" customWidth="1"/>
    <col min="13064" max="13067" width="14.7109375" style="2" customWidth="1"/>
    <col min="13068" max="13069" width="14.85546875" style="2" customWidth="1"/>
    <col min="13070" max="13070" width="1.7109375" style="2" customWidth="1"/>
    <col min="13071" max="13071" width="18.42578125" style="2" bestFit="1" customWidth="1"/>
    <col min="13072" max="13316" width="11.42578125" style="2"/>
    <col min="13317" max="13317" width="1.140625" style="2" customWidth="1"/>
    <col min="13318" max="13318" width="1.7109375" style="2" customWidth="1"/>
    <col min="13319" max="13319" width="60" style="2" customWidth="1"/>
    <col min="13320" max="13323" width="14.7109375" style="2" customWidth="1"/>
    <col min="13324" max="13325" width="14.85546875" style="2" customWidth="1"/>
    <col min="13326" max="13326" width="1.7109375" style="2" customWidth="1"/>
    <col min="13327" max="13327" width="18.42578125" style="2" bestFit="1" customWidth="1"/>
    <col min="13328" max="13572" width="11.42578125" style="2"/>
    <col min="13573" max="13573" width="1.140625" style="2" customWidth="1"/>
    <col min="13574" max="13574" width="1.7109375" style="2" customWidth="1"/>
    <col min="13575" max="13575" width="60" style="2" customWidth="1"/>
    <col min="13576" max="13579" width="14.7109375" style="2" customWidth="1"/>
    <col min="13580" max="13581" width="14.85546875" style="2" customWidth="1"/>
    <col min="13582" max="13582" width="1.7109375" style="2" customWidth="1"/>
    <col min="13583" max="13583" width="18.42578125" style="2" bestFit="1" customWidth="1"/>
    <col min="13584" max="13828" width="11.42578125" style="2"/>
    <col min="13829" max="13829" width="1.140625" style="2" customWidth="1"/>
    <col min="13830" max="13830" width="1.7109375" style="2" customWidth="1"/>
    <col min="13831" max="13831" width="60" style="2" customWidth="1"/>
    <col min="13832" max="13835" width="14.7109375" style="2" customWidth="1"/>
    <col min="13836" max="13837" width="14.85546875" style="2" customWidth="1"/>
    <col min="13838" max="13838" width="1.7109375" style="2" customWidth="1"/>
    <col min="13839" max="13839" width="18.42578125" style="2" bestFit="1" customWidth="1"/>
    <col min="13840" max="14084" width="11.42578125" style="2"/>
    <col min="14085" max="14085" width="1.140625" style="2" customWidth="1"/>
    <col min="14086" max="14086" width="1.7109375" style="2" customWidth="1"/>
    <col min="14087" max="14087" width="60" style="2" customWidth="1"/>
    <col min="14088" max="14091" width="14.7109375" style="2" customWidth="1"/>
    <col min="14092" max="14093" width="14.85546875" style="2" customWidth="1"/>
    <col min="14094" max="14094" width="1.7109375" style="2" customWidth="1"/>
    <col min="14095" max="14095" width="18.42578125" style="2" bestFit="1" customWidth="1"/>
    <col min="14096" max="14340" width="11.42578125" style="2"/>
    <col min="14341" max="14341" width="1.140625" style="2" customWidth="1"/>
    <col min="14342" max="14342" width="1.7109375" style="2" customWidth="1"/>
    <col min="14343" max="14343" width="60" style="2" customWidth="1"/>
    <col min="14344" max="14347" width="14.7109375" style="2" customWidth="1"/>
    <col min="14348" max="14349" width="14.85546875" style="2" customWidth="1"/>
    <col min="14350" max="14350" width="1.7109375" style="2" customWidth="1"/>
    <col min="14351" max="14351" width="18.42578125" style="2" bestFit="1" customWidth="1"/>
    <col min="14352" max="14596" width="11.42578125" style="2"/>
    <col min="14597" max="14597" width="1.140625" style="2" customWidth="1"/>
    <col min="14598" max="14598" width="1.7109375" style="2" customWidth="1"/>
    <col min="14599" max="14599" width="60" style="2" customWidth="1"/>
    <col min="14600" max="14603" width="14.7109375" style="2" customWidth="1"/>
    <col min="14604" max="14605" width="14.85546875" style="2" customWidth="1"/>
    <col min="14606" max="14606" width="1.7109375" style="2" customWidth="1"/>
    <col min="14607" max="14607" width="18.42578125" style="2" bestFit="1" customWidth="1"/>
    <col min="14608" max="14852" width="11.42578125" style="2"/>
    <col min="14853" max="14853" width="1.140625" style="2" customWidth="1"/>
    <col min="14854" max="14854" width="1.7109375" style="2" customWidth="1"/>
    <col min="14855" max="14855" width="60" style="2" customWidth="1"/>
    <col min="14856" max="14859" width="14.7109375" style="2" customWidth="1"/>
    <col min="14860" max="14861" width="14.85546875" style="2" customWidth="1"/>
    <col min="14862" max="14862" width="1.7109375" style="2" customWidth="1"/>
    <col min="14863" max="14863" width="18.42578125" style="2" bestFit="1" customWidth="1"/>
    <col min="14864" max="15108" width="11.42578125" style="2"/>
    <col min="15109" max="15109" width="1.140625" style="2" customWidth="1"/>
    <col min="15110" max="15110" width="1.7109375" style="2" customWidth="1"/>
    <col min="15111" max="15111" width="60" style="2" customWidth="1"/>
    <col min="15112" max="15115" width="14.7109375" style="2" customWidth="1"/>
    <col min="15116" max="15117" width="14.85546875" style="2" customWidth="1"/>
    <col min="15118" max="15118" width="1.7109375" style="2" customWidth="1"/>
    <col min="15119" max="15119" width="18.42578125" style="2" bestFit="1" customWidth="1"/>
    <col min="15120" max="15364" width="11.42578125" style="2"/>
    <col min="15365" max="15365" width="1.140625" style="2" customWidth="1"/>
    <col min="15366" max="15366" width="1.7109375" style="2" customWidth="1"/>
    <col min="15367" max="15367" width="60" style="2" customWidth="1"/>
    <col min="15368" max="15371" width="14.7109375" style="2" customWidth="1"/>
    <col min="15372" max="15373" width="14.85546875" style="2" customWidth="1"/>
    <col min="15374" max="15374" width="1.7109375" style="2" customWidth="1"/>
    <col min="15375" max="15375" width="18.42578125" style="2" bestFit="1" customWidth="1"/>
    <col min="15376" max="15620" width="11.42578125" style="2"/>
    <col min="15621" max="15621" width="1.140625" style="2" customWidth="1"/>
    <col min="15622" max="15622" width="1.7109375" style="2" customWidth="1"/>
    <col min="15623" max="15623" width="60" style="2" customWidth="1"/>
    <col min="15624" max="15627" width="14.7109375" style="2" customWidth="1"/>
    <col min="15628" max="15629" width="14.85546875" style="2" customWidth="1"/>
    <col min="15630" max="15630" width="1.7109375" style="2" customWidth="1"/>
    <col min="15631" max="15631" width="18.42578125" style="2" bestFit="1" customWidth="1"/>
    <col min="15632" max="15876" width="11.42578125" style="2"/>
    <col min="15877" max="15877" width="1.140625" style="2" customWidth="1"/>
    <col min="15878" max="15878" width="1.7109375" style="2" customWidth="1"/>
    <col min="15879" max="15879" width="60" style="2" customWidth="1"/>
    <col min="15880" max="15883" width="14.7109375" style="2" customWidth="1"/>
    <col min="15884" max="15885" width="14.85546875" style="2" customWidth="1"/>
    <col min="15886" max="15886" width="1.7109375" style="2" customWidth="1"/>
    <col min="15887" max="15887" width="18.42578125" style="2" bestFit="1" customWidth="1"/>
    <col min="15888" max="16132" width="11.42578125" style="2"/>
    <col min="16133" max="16133" width="1.140625" style="2" customWidth="1"/>
    <col min="16134" max="16134" width="1.7109375" style="2" customWidth="1"/>
    <col min="16135" max="16135" width="60" style="2" customWidth="1"/>
    <col min="16136" max="16139" width="14.7109375" style="2" customWidth="1"/>
    <col min="16140" max="16141" width="14.85546875" style="2" customWidth="1"/>
    <col min="16142" max="16142" width="1.7109375" style="2" customWidth="1"/>
    <col min="16143" max="16143" width="18.42578125" style="2" bestFit="1" customWidth="1"/>
    <col min="16144" max="16384" width="11.42578125" style="2"/>
  </cols>
  <sheetData>
    <row r="1" spans="1:15" s="5" customFormat="1" ht="22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"/>
    </row>
    <row r="2" spans="1:15" s="5" customForma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</row>
    <row r="3" spans="1:15" s="5" customForma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"/>
    </row>
    <row r="4" spans="1:15" s="5" customFormat="1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3"/>
    </row>
    <row r="5" spans="1:15" s="5" customFormat="1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3"/>
    </row>
    <row r="6" spans="1:15" s="5" customFormat="1" hidden="1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</row>
    <row r="7" spans="1:15" s="5" customFormat="1" hidden="1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</row>
    <row r="8" spans="1:15" s="5" customFormat="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3"/>
    </row>
    <row r="9" spans="1:15" s="5" customFormat="1" x14ac:dyDescent="0.2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3"/>
    </row>
    <row r="10" spans="1:15" s="5" customFormat="1" x14ac:dyDescent="0.2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3"/>
    </row>
    <row r="11" spans="1:15" s="5" customFormat="1" ht="18" customHeight="1" x14ac:dyDescent="0.25">
      <c r="A11" s="3"/>
      <c r="B11" s="70" t="s">
        <v>39</v>
      </c>
      <c r="C11" s="69"/>
      <c r="D11" s="69"/>
      <c r="E11" s="69"/>
      <c r="F11" s="69"/>
      <c r="G11" s="69"/>
      <c r="H11" s="69"/>
      <c r="I11" s="69"/>
      <c r="J11" s="69"/>
      <c r="K11" s="381"/>
      <c r="L11" s="69"/>
      <c r="M11" s="69"/>
      <c r="N11" s="69"/>
      <c r="O11" s="3"/>
    </row>
    <row r="12" spans="1:15" ht="19.5" x14ac:dyDescent="0.2">
      <c r="A12" s="293" t="s">
        <v>26</v>
      </c>
      <c r="B12" s="8"/>
      <c r="C12" s="8"/>
      <c r="D12" s="8"/>
      <c r="E12" s="8"/>
      <c r="F12" s="8"/>
      <c r="G12" s="8"/>
      <c r="H12" s="8"/>
      <c r="I12" s="8"/>
      <c r="J12" s="8"/>
      <c r="K12" s="382"/>
      <c r="L12" s="8"/>
      <c r="M12" s="8"/>
      <c r="N12" s="8"/>
    </row>
    <row r="13" spans="1:15" ht="13.5" thickBot="1" x14ac:dyDescent="0.25">
      <c r="C13" s="39"/>
      <c r="D13" s="39"/>
      <c r="E13" s="39"/>
      <c r="F13" s="39"/>
      <c r="G13" s="39"/>
      <c r="H13" s="39"/>
      <c r="I13" s="39"/>
      <c r="J13" s="41"/>
      <c r="K13" s="116"/>
      <c r="L13" s="116"/>
      <c r="M13" s="116"/>
      <c r="N13" s="337">
        <v>44365</v>
      </c>
    </row>
    <row r="14" spans="1:15" ht="139.5" customHeight="1" thickTop="1" x14ac:dyDescent="0.25">
      <c r="A14" s="364"/>
      <c r="B14" s="384" t="s">
        <v>27</v>
      </c>
      <c r="C14" s="365" t="s">
        <v>56</v>
      </c>
      <c r="D14" s="365" t="s">
        <v>60</v>
      </c>
      <c r="E14" s="366" t="s">
        <v>61</v>
      </c>
      <c r="F14" s="367" t="s">
        <v>119</v>
      </c>
      <c r="G14" s="368" t="s">
        <v>117</v>
      </c>
      <c r="H14" s="369" t="s">
        <v>62</v>
      </c>
      <c r="I14" s="365" t="s">
        <v>118</v>
      </c>
      <c r="J14" s="370" t="s">
        <v>64</v>
      </c>
      <c r="L14"/>
      <c r="M14" s="363" t="s">
        <v>37</v>
      </c>
      <c r="N14" s="338" t="s">
        <v>99</v>
      </c>
    </row>
    <row r="15" spans="1:15" ht="25.5" customHeight="1" x14ac:dyDescent="0.25">
      <c r="A15" s="371"/>
      <c r="B15" s="385"/>
      <c r="C15" s="106" t="s">
        <v>36</v>
      </c>
      <c r="D15" s="106" t="s">
        <v>100</v>
      </c>
      <c r="E15" s="107" t="s">
        <v>116</v>
      </c>
      <c r="F15" s="107" t="s">
        <v>101</v>
      </c>
      <c r="G15" s="108" t="s">
        <v>120</v>
      </c>
      <c r="H15" s="107" t="s">
        <v>38</v>
      </c>
      <c r="I15" s="107" t="s">
        <v>50</v>
      </c>
      <c r="J15" s="372" t="s">
        <v>51</v>
      </c>
      <c r="L15"/>
      <c r="M15" s="154" t="s">
        <v>121</v>
      </c>
      <c r="N15" s="339" t="s">
        <v>102</v>
      </c>
    </row>
    <row r="16" spans="1:15" s="62" customFormat="1" ht="30" customHeight="1" x14ac:dyDescent="0.25">
      <c r="A16" s="373"/>
      <c r="B16" s="374" t="s">
        <v>28</v>
      </c>
      <c r="C16" s="357">
        <v>177984079.43000031</v>
      </c>
      <c r="D16" s="357"/>
      <c r="E16" s="357"/>
      <c r="F16" s="357">
        <v>2900000</v>
      </c>
      <c r="G16" s="375"/>
      <c r="H16" s="358">
        <f>+'Regla DFA'!D37</f>
        <v>189862995.19000006</v>
      </c>
      <c r="I16" s="357">
        <v>0</v>
      </c>
      <c r="J16" s="376">
        <f t="shared" ref="J16:J24" si="0">+H16-I16</f>
        <v>189862995.19000006</v>
      </c>
      <c r="L16"/>
      <c r="M16" s="216">
        <f t="shared" ref="M16:M24" si="1">+G16-J16</f>
        <v>-189862995.19000006</v>
      </c>
      <c r="N16" s="340">
        <f>ROUND((+J16*2.9%+J16),2)</f>
        <v>195369022.05000001</v>
      </c>
      <c r="O16" s="118"/>
    </row>
    <row r="17" spans="1:16" s="62" customFormat="1" ht="30" customHeight="1" x14ac:dyDescent="0.25">
      <c r="A17" s="373"/>
      <c r="B17" s="374" t="s">
        <v>52</v>
      </c>
      <c r="C17" s="357">
        <v>182427304.67000002</v>
      </c>
      <c r="D17" s="357"/>
      <c r="E17" s="357"/>
      <c r="F17" s="357"/>
      <c r="G17" s="375">
        <f t="shared" ref="G17:G24" si="2">+E17+F17</f>
        <v>0</v>
      </c>
      <c r="H17" s="358">
        <f>+'Regla OOAA'!D36</f>
        <v>181486670.31999999</v>
      </c>
      <c r="I17" s="357"/>
      <c r="J17" s="376">
        <f t="shared" si="0"/>
        <v>181486670.31999999</v>
      </c>
      <c r="L17"/>
      <c r="M17" s="216">
        <f t="shared" si="1"/>
        <v>-181486670.31999999</v>
      </c>
      <c r="N17" s="340">
        <f t="shared" ref="N17:N30" si="3">ROUND((+J17*2.9%+J17),2)</f>
        <v>186749783.75999999</v>
      </c>
      <c r="O17" s="118"/>
    </row>
    <row r="18" spans="1:16" s="62" customFormat="1" ht="30" customHeight="1" x14ac:dyDescent="0.25">
      <c r="A18" s="373"/>
      <c r="B18" s="374" t="s">
        <v>29</v>
      </c>
      <c r="C18" s="357">
        <v>4028036.36</v>
      </c>
      <c r="D18" s="357"/>
      <c r="E18" s="357"/>
      <c r="F18" s="357"/>
      <c r="G18" s="375">
        <f t="shared" si="2"/>
        <v>0</v>
      </c>
      <c r="H18" s="358">
        <f>+'Regla OOAA'!E36</f>
        <v>5269491.4399999985</v>
      </c>
      <c r="I18" s="357"/>
      <c r="J18" s="376">
        <f t="shared" si="0"/>
        <v>5269491.4399999985</v>
      </c>
      <c r="L18"/>
      <c r="M18" s="216">
        <f t="shared" si="1"/>
        <v>-5269491.4399999985</v>
      </c>
      <c r="N18" s="340">
        <f t="shared" si="3"/>
        <v>5422306.6900000004</v>
      </c>
      <c r="O18" s="118"/>
    </row>
    <row r="19" spans="1:16" s="62" customFormat="1" ht="30" customHeight="1" x14ac:dyDescent="0.25">
      <c r="A19" s="373"/>
      <c r="B19" s="374" t="s">
        <v>31</v>
      </c>
      <c r="C19" s="357">
        <v>13533145.57</v>
      </c>
      <c r="D19" s="357"/>
      <c r="E19" s="357"/>
      <c r="F19" s="357"/>
      <c r="G19" s="375">
        <f t="shared" si="2"/>
        <v>0</v>
      </c>
      <c r="H19" s="358">
        <f>+'Regla OOAA'!F36</f>
        <v>14057167.269999998</v>
      </c>
      <c r="I19" s="357"/>
      <c r="J19" s="376">
        <f t="shared" si="0"/>
        <v>14057167.269999998</v>
      </c>
      <c r="L19"/>
      <c r="M19" s="216">
        <f t="shared" si="1"/>
        <v>-14057167.269999998</v>
      </c>
      <c r="N19" s="340">
        <f t="shared" si="3"/>
        <v>14464825.119999999</v>
      </c>
      <c r="O19" s="118"/>
    </row>
    <row r="20" spans="1:16" s="62" customFormat="1" ht="30" customHeight="1" x14ac:dyDescent="0.25">
      <c r="A20" s="373"/>
      <c r="B20" s="374" t="s">
        <v>103</v>
      </c>
      <c r="C20" s="357">
        <v>2407227.5900000008</v>
      </c>
      <c r="D20" s="357"/>
      <c r="E20" s="357"/>
      <c r="F20" s="357"/>
      <c r="G20" s="375">
        <f t="shared" si="2"/>
        <v>0</v>
      </c>
      <c r="H20" s="358">
        <f>+'Regla SSPP'!D39</f>
        <v>1608309.5999999994</v>
      </c>
      <c r="I20" s="357"/>
      <c r="J20" s="376">
        <f t="shared" si="0"/>
        <v>1608309.5999999994</v>
      </c>
      <c r="L20"/>
      <c r="M20" s="216">
        <f t="shared" si="1"/>
        <v>-1608309.5999999994</v>
      </c>
      <c r="N20" s="340">
        <f t="shared" si="3"/>
        <v>1654950.58</v>
      </c>
      <c r="O20" s="118"/>
      <c r="P20" s="341"/>
    </row>
    <row r="21" spans="1:16" s="62" customFormat="1" ht="20.100000000000001" customHeight="1" x14ac:dyDescent="0.25">
      <c r="A21" s="373"/>
      <c r="B21" s="374" t="s">
        <v>104</v>
      </c>
      <c r="C21" s="357">
        <v>13783702.389999999</v>
      </c>
      <c r="D21" s="357"/>
      <c r="E21" s="357"/>
      <c r="F21" s="357"/>
      <c r="G21" s="375">
        <f t="shared" si="2"/>
        <v>0</v>
      </c>
      <c r="H21" s="358">
        <f>+'Regla SSPP'!E39</f>
        <v>14965056.610000001</v>
      </c>
      <c r="I21" s="357"/>
      <c r="J21" s="376">
        <f t="shared" si="0"/>
        <v>14965056.610000001</v>
      </c>
      <c r="L21"/>
      <c r="M21" s="216">
        <f t="shared" si="1"/>
        <v>-14965056.610000001</v>
      </c>
      <c r="N21" s="340">
        <f t="shared" si="3"/>
        <v>15399043.25</v>
      </c>
      <c r="O21" s="118"/>
      <c r="P21" s="341"/>
    </row>
    <row r="22" spans="1:16" s="62" customFormat="1" ht="20.100000000000001" customHeight="1" x14ac:dyDescent="0.25">
      <c r="A22" s="373"/>
      <c r="B22" s="374" t="s">
        <v>105</v>
      </c>
      <c r="C22" s="357">
        <v>6984598.6699999981</v>
      </c>
      <c r="D22" s="357"/>
      <c r="E22" s="357"/>
      <c r="F22" s="357"/>
      <c r="G22" s="375">
        <f t="shared" si="2"/>
        <v>0</v>
      </c>
      <c r="H22" s="358">
        <f>+'Regla SSPP'!F39</f>
        <v>7127963.0200000014</v>
      </c>
      <c r="I22" s="357"/>
      <c r="J22" s="376">
        <f t="shared" si="0"/>
        <v>7127963.0200000014</v>
      </c>
      <c r="L22"/>
      <c r="M22" s="216">
        <f t="shared" si="1"/>
        <v>-7127963.0200000014</v>
      </c>
      <c r="N22" s="340">
        <f t="shared" si="3"/>
        <v>7334673.9500000002</v>
      </c>
      <c r="O22" s="118"/>
      <c r="P22" s="118"/>
    </row>
    <row r="23" spans="1:16" s="62" customFormat="1" ht="20.100000000000001" customHeight="1" x14ac:dyDescent="0.25">
      <c r="A23" s="373"/>
      <c r="B23" s="374" t="s">
        <v>106</v>
      </c>
      <c r="C23" s="357">
        <v>833273.09</v>
      </c>
      <c r="D23" s="357"/>
      <c r="E23" s="357"/>
      <c r="F23" s="357"/>
      <c r="G23" s="375">
        <f t="shared" si="2"/>
        <v>0</v>
      </c>
      <c r="H23" s="358">
        <f>+'Regla SSPP'!G39</f>
        <v>888867.42</v>
      </c>
      <c r="I23" s="357"/>
      <c r="J23" s="376">
        <f t="shared" si="0"/>
        <v>888867.42</v>
      </c>
      <c r="L23"/>
      <c r="M23" s="216">
        <f t="shared" si="1"/>
        <v>-888867.42</v>
      </c>
      <c r="N23" s="340">
        <f t="shared" si="3"/>
        <v>914644.58</v>
      </c>
      <c r="O23" s="118"/>
    </row>
    <row r="24" spans="1:16" s="62" customFormat="1" ht="20.100000000000001" customHeight="1" x14ac:dyDescent="0.25">
      <c r="A24" s="373"/>
      <c r="B24" s="374" t="s">
        <v>107</v>
      </c>
      <c r="C24" s="357">
        <v>901630.12000000011</v>
      </c>
      <c r="D24" s="357"/>
      <c r="E24" s="357"/>
      <c r="F24" s="357"/>
      <c r="G24" s="375">
        <f t="shared" si="2"/>
        <v>0</v>
      </c>
      <c r="H24" s="358">
        <f>+'Regla SSPP'!H39</f>
        <v>1316599.8600000001</v>
      </c>
      <c r="I24" s="357"/>
      <c r="J24" s="376">
        <f t="shared" si="0"/>
        <v>1316599.8600000001</v>
      </c>
      <c r="L24"/>
      <c r="M24" s="216">
        <f t="shared" si="1"/>
        <v>-1316599.8600000001</v>
      </c>
      <c r="N24" s="340">
        <f t="shared" si="3"/>
        <v>1354781.26</v>
      </c>
      <c r="O24" s="118"/>
    </row>
    <row r="25" spans="1:16" s="62" customFormat="1" ht="20.100000000000001" hidden="1" customHeight="1" x14ac:dyDescent="0.25">
      <c r="A25" s="373"/>
      <c r="B25" s="374" t="s">
        <v>108</v>
      </c>
      <c r="C25" s="357"/>
      <c r="D25" s="357"/>
      <c r="E25" s="357"/>
      <c r="F25" s="357"/>
      <c r="G25" s="375"/>
      <c r="H25" s="358">
        <f>+'Regla SSPP'!I39</f>
        <v>0</v>
      </c>
      <c r="I25" s="357"/>
      <c r="J25" s="376"/>
      <c r="L25"/>
      <c r="M25" s="216"/>
      <c r="N25" s="340"/>
      <c r="O25" s="118"/>
    </row>
    <row r="26" spans="1:16" s="62" customFormat="1" ht="20.100000000000001" customHeight="1" x14ac:dyDescent="0.25">
      <c r="A26" s="373"/>
      <c r="B26" s="374" t="s">
        <v>124</v>
      </c>
      <c r="C26" s="357">
        <v>16765.310000000001</v>
      </c>
      <c r="D26" s="357"/>
      <c r="E26" s="357"/>
      <c r="F26" s="357"/>
      <c r="G26" s="375">
        <f>+E26+F26</f>
        <v>0</v>
      </c>
      <c r="H26" s="358">
        <f>+'Regla SSPP'!J39</f>
        <v>7493.23</v>
      </c>
      <c r="I26" s="357"/>
      <c r="J26" s="376">
        <f>+H26-I26</f>
        <v>7493.23</v>
      </c>
      <c r="L26"/>
      <c r="M26" s="216">
        <f>+G26-J26</f>
        <v>-7493.23</v>
      </c>
      <c r="N26" s="340">
        <f>ROUND((+J26*2.9%+J26),2)</f>
        <v>7710.53</v>
      </c>
      <c r="O26" s="118"/>
      <c r="P26" s="118"/>
    </row>
    <row r="27" spans="1:16" s="62" customFormat="1" ht="20.100000000000001" customHeight="1" x14ac:dyDescent="0.25">
      <c r="A27" s="373"/>
      <c r="B27" s="374" t="s">
        <v>122</v>
      </c>
      <c r="C27" s="357">
        <v>396531.39</v>
      </c>
      <c r="D27" s="357"/>
      <c r="E27" s="357"/>
      <c r="F27" s="357"/>
      <c r="G27" s="375">
        <f>+E27+F27</f>
        <v>0</v>
      </c>
      <c r="H27" s="358">
        <f>+'Regla Fundaciones'!D38</f>
        <v>454444.43</v>
      </c>
      <c r="I27" s="357"/>
      <c r="J27" s="376">
        <f>+H27-I27</f>
        <v>454444.43</v>
      </c>
      <c r="L27"/>
      <c r="M27" s="216">
        <f>+G27-J27</f>
        <v>-454444.43</v>
      </c>
      <c r="N27" s="340">
        <f t="shared" si="3"/>
        <v>467623.32</v>
      </c>
      <c r="O27" s="118"/>
    </row>
    <row r="28" spans="1:16" s="62" customFormat="1" ht="30" customHeight="1" x14ac:dyDescent="0.25">
      <c r="A28" s="373"/>
      <c r="B28" s="374" t="s">
        <v>109</v>
      </c>
      <c r="C28" s="357">
        <v>1087642.3400000001</v>
      </c>
      <c r="D28" s="357"/>
      <c r="E28" s="357"/>
      <c r="F28" s="357"/>
      <c r="G28" s="375">
        <f>+E28+F28</f>
        <v>0</v>
      </c>
      <c r="H28" s="358">
        <f>+'Regla Fundaciones'!E38</f>
        <v>1679524.12</v>
      </c>
      <c r="I28" s="357"/>
      <c r="J28" s="376">
        <f>+H28-I28</f>
        <v>1679524.12</v>
      </c>
      <c r="L28"/>
      <c r="M28" s="216">
        <f>+G28-J28</f>
        <v>-1679524.12</v>
      </c>
      <c r="N28" s="340">
        <f t="shared" si="3"/>
        <v>1728230.32</v>
      </c>
      <c r="O28" s="118"/>
    </row>
    <row r="29" spans="1:16" s="62" customFormat="1" ht="20.100000000000001" customHeight="1" x14ac:dyDescent="0.25">
      <c r="A29" s="373"/>
      <c r="B29" s="374" t="s">
        <v>110</v>
      </c>
      <c r="C29" s="357">
        <v>3858837.9699999997</v>
      </c>
      <c r="D29" s="357"/>
      <c r="E29" s="357"/>
      <c r="F29" s="357"/>
      <c r="G29" s="375">
        <f>+E29+F29</f>
        <v>0</v>
      </c>
      <c r="H29" s="358">
        <f>+'Regla Fundaciones'!F38</f>
        <v>4660394.18</v>
      </c>
      <c r="I29" s="357"/>
      <c r="J29" s="376">
        <f>+H29-I29</f>
        <v>4660394.18</v>
      </c>
      <c r="L29"/>
      <c r="M29" s="216">
        <f>+G29-J29</f>
        <v>-4660394.18</v>
      </c>
      <c r="N29" s="340">
        <f t="shared" si="3"/>
        <v>4795545.6100000003</v>
      </c>
      <c r="O29" s="118"/>
    </row>
    <row r="30" spans="1:16" s="62" customFormat="1" ht="30" customHeight="1" x14ac:dyDescent="0.25">
      <c r="A30" s="373"/>
      <c r="B30" s="374" t="s">
        <v>111</v>
      </c>
      <c r="C30" s="357">
        <v>1684525.58</v>
      </c>
      <c r="D30" s="357"/>
      <c r="E30" s="357"/>
      <c r="F30" s="357"/>
      <c r="G30" s="375">
        <f>+E30+F30</f>
        <v>0</v>
      </c>
      <c r="H30" s="358">
        <f>+'Regla Fundaciones'!G38</f>
        <v>1833345.04</v>
      </c>
      <c r="I30" s="357"/>
      <c r="J30" s="376">
        <f>+H30-I30</f>
        <v>1833345.04</v>
      </c>
      <c r="L30"/>
      <c r="M30" s="216">
        <f>+G30-J30</f>
        <v>-1833345.04</v>
      </c>
      <c r="N30" s="340">
        <f t="shared" si="3"/>
        <v>1886512.05</v>
      </c>
      <c r="O30" s="118"/>
    </row>
    <row r="31" spans="1:16" s="61" customFormat="1" ht="42.75" customHeight="1" thickBot="1" x14ac:dyDescent="0.3">
      <c r="A31" s="377" t="s">
        <v>35</v>
      </c>
      <c r="B31" s="378"/>
      <c r="C31" s="342">
        <f t="shared" ref="C31:N31" si="4">SUM(C16:C30)</f>
        <v>409927300.48000026</v>
      </c>
      <c r="D31" s="342">
        <f t="shared" si="4"/>
        <v>0</v>
      </c>
      <c r="E31" s="342">
        <f t="shared" si="4"/>
        <v>0</v>
      </c>
      <c r="F31" s="342">
        <f t="shared" si="4"/>
        <v>2900000</v>
      </c>
      <c r="G31" s="342">
        <f t="shared" si="4"/>
        <v>0</v>
      </c>
      <c r="H31" s="379">
        <f t="shared" si="4"/>
        <v>425218321.73000014</v>
      </c>
      <c r="I31" s="342">
        <f>SUM(I16:I30)</f>
        <v>0</v>
      </c>
      <c r="J31" s="380">
        <f t="shared" si="4"/>
        <v>425218321.73000014</v>
      </c>
      <c r="L31"/>
      <c r="M31" s="217">
        <f>SUM(M16:M30)</f>
        <v>-425218321.73000014</v>
      </c>
      <c r="N31" s="343">
        <f t="shared" si="4"/>
        <v>437549653.06999993</v>
      </c>
      <c r="O31" s="105"/>
    </row>
    <row r="32" spans="1:16" s="109" customFormat="1" ht="27.75" hidden="1" customHeight="1" thickBot="1" x14ac:dyDescent="0.3">
      <c r="A32" s="386" t="s">
        <v>45</v>
      </c>
      <c r="B32" s="387"/>
      <c r="C32" s="387"/>
      <c r="D32" s="387"/>
      <c r="E32" s="387"/>
      <c r="F32" s="388"/>
      <c r="G32" s="220"/>
      <c r="H32" s="220"/>
      <c r="I32" s="359"/>
      <c r="L32"/>
      <c r="M32"/>
      <c r="O32" s="157"/>
    </row>
    <row r="33" spans="1:15" s="156" customFormat="1" ht="12" customHeight="1" thickTop="1" x14ac:dyDescent="0.25">
      <c r="A33" s="344"/>
      <c r="B33" s="345"/>
      <c r="C33" s="345"/>
      <c r="D33" s="345"/>
      <c r="E33" s="345"/>
      <c r="F33" s="345"/>
      <c r="G33" s="346"/>
      <c r="H33" s="346"/>
      <c r="I33" s="346"/>
      <c r="O33" s="158"/>
    </row>
    <row r="34" spans="1:15" s="109" customFormat="1" ht="27.75" customHeight="1" x14ac:dyDescent="0.25">
      <c r="A34" s="51"/>
      <c r="B34" s="389"/>
      <c r="C34" s="389"/>
      <c r="D34" s="389"/>
      <c r="E34" s="389"/>
      <c r="F34" s="389"/>
      <c r="G34" s="389"/>
      <c r="H34" s="389"/>
      <c r="I34" s="360"/>
      <c r="O34" s="157"/>
    </row>
    <row r="35" spans="1:15" x14ac:dyDescent="0.2">
      <c r="B35" s="390"/>
      <c r="C35" s="390"/>
      <c r="D35" s="390"/>
      <c r="E35" s="390"/>
      <c r="F35" s="390"/>
      <c r="G35" s="390"/>
      <c r="H35" s="390"/>
      <c r="I35" s="361"/>
    </row>
    <row r="36" spans="1:15" s="109" customFormat="1" ht="27.75" customHeight="1" x14ac:dyDescent="0.25">
      <c r="J36" s="347"/>
      <c r="K36" s="347"/>
      <c r="L36" s="347"/>
      <c r="M36" s="347"/>
      <c r="O36" s="157"/>
    </row>
    <row r="37" spans="1:15" x14ac:dyDescent="0.2">
      <c r="A37" s="391"/>
      <c r="B37" s="391"/>
      <c r="C37" s="35"/>
      <c r="G37" s="155"/>
      <c r="H37" s="155">
        <f>SUM(H20:H30)</f>
        <v>34541997.510000005</v>
      </c>
      <c r="I37" s="155"/>
    </row>
    <row r="38" spans="1:15" customFormat="1" ht="15" x14ac:dyDescent="0.25">
      <c r="G38" s="75"/>
    </row>
    <row r="39" spans="1:15" customFormat="1" ht="15" x14ac:dyDescent="0.25"/>
    <row r="40" spans="1:15" customFormat="1" ht="15" x14ac:dyDescent="0.25"/>
    <row r="41" spans="1:15" customFormat="1" ht="15" x14ac:dyDescent="0.25"/>
    <row r="42" spans="1:15" customFormat="1" ht="63.75" customHeight="1" x14ac:dyDescent="0.25">
      <c r="B42" s="383"/>
      <c r="C42" s="383"/>
      <c r="D42" s="383"/>
      <c r="E42" s="383"/>
      <c r="F42" s="383"/>
      <c r="G42" s="383"/>
      <c r="H42" s="383"/>
      <c r="I42" s="383"/>
      <c r="J42" s="383"/>
      <c r="K42" s="383"/>
      <c r="L42" s="362"/>
      <c r="M42" s="362"/>
    </row>
    <row r="43" spans="1:15" customFormat="1" ht="15" x14ac:dyDescent="0.25"/>
    <row r="44" spans="1:15" customFormat="1" ht="15" x14ac:dyDescent="0.25"/>
    <row r="45" spans="1:15" customFormat="1" ht="15" x14ac:dyDescent="0.25">
      <c r="H45" s="348"/>
      <c r="I45" s="348"/>
      <c r="J45" s="75"/>
    </row>
    <row r="46" spans="1:15" customFormat="1" ht="15" x14ac:dyDescent="0.25">
      <c r="H46" s="348"/>
      <c r="I46" s="348"/>
      <c r="J46" s="159"/>
    </row>
    <row r="47" spans="1:15" customFormat="1" ht="15" x14ac:dyDescent="0.25">
      <c r="H47" s="348"/>
      <c r="I47" s="348"/>
      <c r="J47" s="75"/>
    </row>
    <row r="48" spans="1:15" customFormat="1" ht="15" x14ac:dyDescent="0.25">
      <c r="H48" s="348"/>
      <c r="I48" s="348"/>
      <c r="J48" s="75"/>
    </row>
    <row r="49" spans="8:10" customFormat="1" ht="15" x14ac:dyDescent="0.25">
      <c r="H49" s="349"/>
      <c r="I49" s="349"/>
      <c r="J49" s="350"/>
    </row>
    <row r="50" spans="8:10" customFormat="1" ht="15" x14ac:dyDescent="0.25"/>
    <row r="51" spans="8:10" customFormat="1" ht="15" x14ac:dyDescent="0.25"/>
    <row r="52" spans="8:10" customFormat="1" ht="15" x14ac:dyDescent="0.25"/>
    <row r="53" spans="8:10" customFormat="1" ht="15" x14ac:dyDescent="0.25"/>
    <row r="54" spans="8:10" customFormat="1" ht="15" x14ac:dyDescent="0.25"/>
    <row r="55" spans="8:10" customFormat="1" ht="15" x14ac:dyDescent="0.25"/>
    <row r="56" spans="8:10" customFormat="1" ht="15" x14ac:dyDescent="0.25"/>
    <row r="57" spans="8:10" customFormat="1" ht="15" x14ac:dyDescent="0.25"/>
    <row r="58" spans="8:10" customFormat="1" ht="15" x14ac:dyDescent="0.25"/>
    <row r="59" spans="8:10" customFormat="1" ht="15" x14ac:dyDescent="0.25"/>
    <row r="60" spans="8:10" customFormat="1" ht="15" x14ac:dyDescent="0.25"/>
    <row r="61" spans="8:10" customFormat="1" ht="15" x14ac:dyDescent="0.25"/>
    <row r="62" spans="8:10" customFormat="1" ht="24.95" customHeight="1" x14ac:dyDescent="0.25"/>
    <row r="63" spans="8:10" customFormat="1" ht="24.95" customHeight="1" x14ac:dyDescent="0.25"/>
    <row r="64" spans="8:10" customFormat="1" ht="15" x14ac:dyDescent="0.25"/>
    <row r="65" spans="15:15" customFormat="1" ht="15" x14ac:dyDescent="0.25"/>
    <row r="66" spans="15:15" customFormat="1" ht="15" x14ac:dyDescent="0.25"/>
    <row r="67" spans="15:15" customFormat="1" ht="15" x14ac:dyDescent="0.25"/>
    <row r="68" spans="15:15" customFormat="1" ht="15" x14ac:dyDescent="0.25"/>
    <row r="69" spans="15:15" customFormat="1" ht="15" x14ac:dyDescent="0.25"/>
    <row r="70" spans="15:15" customFormat="1" ht="15" x14ac:dyDescent="0.25">
      <c r="O70" s="159"/>
    </row>
    <row r="71" spans="15:15" customFormat="1" ht="15" x14ac:dyDescent="0.25">
      <c r="O71" s="159"/>
    </row>
    <row r="72" spans="15:15" customFormat="1" ht="15" x14ac:dyDescent="0.25">
      <c r="O72" s="159"/>
    </row>
    <row r="73" spans="15:15" customFormat="1" ht="15" x14ac:dyDescent="0.25">
      <c r="O73" s="159"/>
    </row>
    <row r="74" spans="15:15" customFormat="1" ht="15" x14ac:dyDescent="0.25">
      <c r="O74" s="159"/>
    </row>
    <row r="75" spans="15:15" customFormat="1" ht="15" x14ac:dyDescent="0.25">
      <c r="O75" s="159"/>
    </row>
    <row r="76" spans="15:15" customFormat="1" ht="15" x14ac:dyDescent="0.25">
      <c r="O76" s="159"/>
    </row>
    <row r="77" spans="15:15" customFormat="1" ht="15" x14ac:dyDescent="0.25">
      <c r="O77" s="159"/>
    </row>
  </sheetData>
  <mergeCells count="6">
    <mergeCell ref="B42:K42"/>
    <mergeCell ref="B14:B15"/>
    <mergeCell ref="A32:F32"/>
    <mergeCell ref="B34:H34"/>
    <mergeCell ref="B35:H35"/>
    <mergeCell ref="A37:B37"/>
  </mergeCells>
  <printOptions horizontalCentered="1"/>
  <pageMargins left="0.19685039370078741" right="0.19685039370078741" top="0.19685039370078741" bottom="0.39370078740157483" header="0" footer="0.19685039370078741"/>
  <pageSetup paperSize="9" scale="69" orientation="landscape" r:id="rId1"/>
  <headerFooter alignWithMargins="0">
    <oddFooter>&amp;L&amp;"Arial,Cursiva"&amp;6&amp;F &amp;A</oddFooter>
  </headerFooter>
  <ignoredErrors>
    <ignoredError sqref="C15:D15 F15 H15:I1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40"/>
  <sheetViews>
    <sheetView showGridLines="0" showZeros="0" workbookViewId="0">
      <selection activeCell="C39" sqref="C39"/>
    </sheetView>
  </sheetViews>
  <sheetFormatPr baseColWidth="10" defaultColWidth="11.42578125" defaultRowHeight="12.75" x14ac:dyDescent="0.2"/>
  <cols>
    <col min="1" max="1" width="1.5703125" style="2" customWidth="1"/>
    <col min="2" max="2" width="4" style="2" customWidth="1"/>
    <col min="3" max="3" width="76.7109375" style="2" customWidth="1"/>
    <col min="4" max="5" width="19.42578125" style="2" customWidth="1"/>
    <col min="6" max="6" width="11.42578125" style="2"/>
    <col min="7" max="7" width="1.42578125" style="2" customWidth="1"/>
    <col min="8" max="8" width="16.42578125" style="2" customWidth="1"/>
    <col min="9" max="9" width="11.42578125" style="2"/>
    <col min="10" max="10" width="16.42578125" style="2" bestFit="1" customWidth="1"/>
    <col min="11" max="11" width="15.42578125" style="2" customWidth="1"/>
    <col min="12" max="16384" width="11.42578125" style="2"/>
  </cols>
  <sheetData>
    <row r="1" spans="2:6" ht="18" x14ac:dyDescent="0.25">
      <c r="B1" s="1"/>
    </row>
    <row r="2" spans="2:6" ht="18" x14ac:dyDescent="0.25">
      <c r="B2" s="1"/>
    </row>
    <row r="5" spans="2:6" s="5" customFormat="1" x14ac:dyDescent="0.25">
      <c r="B5" s="3"/>
      <c r="C5" s="4"/>
      <c r="D5" s="4"/>
      <c r="E5" s="4"/>
    </row>
    <row r="6" spans="2:6" s="5" customFormat="1" x14ac:dyDescent="0.25">
      <c r="B6" s="3"/>
      <c r="C6" s="4"/>
      <c r="D6" s="4"/>
      <c r="E6" s="4"/>
    </row>
    <row r="7" spans="2:6" s="5" customFormat="1" x14ac:dyDescent="0.25">
      <c r="B7" s="3"/>
      <c r="C7" s="4"/>
      <c r="D7" s="4"/>
      <c r="E7" s="4"/>
    </row>
    <row r="8" spans="2:6" s="5" customFormat="1" x14ac:dyDescent="0.25">
      <c r="B8" s="3"/>
      <c r="C8" s="4"/>
      <c r="D8" s="4"/>
      <c r="E8" s="4"/>
    </row>
    <row r="9" spans="2:6" s="5" customFormat="1" x14ac:dyDescent="0.25">
      <c r="B9" s="3"/>
      <c r="C9" s="4"/>
      <c r="D9" s="4"/>
      <c r="E9" s="4"/>
    </row>
    <row r="10" spans="2:6" s="5" customFormat="1" x14ac:dyDescent="0.25">
      <c r="B10" s="3"/>
      <c r="C10" s="4"/>
      <c r="D10" s="4"/>
      <c r="E10" s="4"/>
    </row>
    <row r="11" spans="2:6" s="5" customFormat="1" x14ac:dyDescent="0.25">
      <c r="B11" s="3"/>
      <c r="C11" s="4"/>
      <c r="D11" s="4"/>
      <c r="E11" s="4"/>
    </row>
    <row r="12" spans="2:6" s="5" customFormat="1" x14ac:dyDescent="0.25">
      <c r="B12" s="3"/>
      <c r="C12" s="4"/>
      <c r="D12" s="4"/>
      <c r="E12" s="4"/>
    </row>
    <row r="13" spans="2:6" s="5" customFormat="1" ht="12" customHeight="1" x14ac:dyDescent="0.25">
      <c r="B13" s="3"/>
      <c r="C13" s="4"/>
      <c r="D13" s="4"/>
      <c r="E13" s="4"/>
      <c r="F13" s="6"/>
    </row>
    <row r="14" spans="2:6" ht="19.5" x14ac:dyDescent="0.4">
      <c r="B14" s="7" t="s">
        <v>34</v>
      </c>
      <c r="C14" s="7"/>
      <c r="D14" s="7"/>
      <c r="E14" s="7"/>
      <c r="F14" s="8"/>
    </row>
    <row r="15" spans="2:6" x14ac:dyDescent="0.2">
      <c r="E15" s="9"/>
      <c r="F15" s="215">
        <f>+'Regla DFA'!F15</f>
        <v>44561</v>
      </c>
    </row>
    <row r="16" spans="2:6" s="10" customFormat="1" ht="29.25" customHeight="1" x14ac:dyDescent="0.25">
      <c r="B16" s="392" t="s">
        <v>1</v>
      </c>
      <c r="C16" s="393"/>
      <c r="D16" s="354">
        <v>2021</v>
      </c>
      <c r="E16" s="355">
        <v>2020</v>
      </c>
      <c r="F16" s="396" t="s">
        <v>59</v>
      </c>
    </row>
    <row r="17" spans="2:12" s="10" customFormat="1" ht="33" customHeight="1" x14ac:dyDescent="0.25">
      <c r="B17" s="394"/>
      <c r="C17" s="395"/>
      <c r="D17" s="353" t="s">
        <v>46</v>
      </c>
      <c r="E17" s="89" t="s">
        <v>2</v>
      </c>
      <c r="F17" s="397"/>
    </row>
    <row r="18" spans="2:12" s="15" customFormat="1" ht="30" customHeight="1" x14ac:dyDescent="0.25">
      <c r="B18" s="11"/>
      <c r="C18" s="12" t="s">
        <v>3</v>
      </c>
      <c r="D18" s="73">
        <f>+D36</f>
        <v>425218321.7300005</v>
      </c>
      <c r="E18" s="13">
        <f>+E36</f>
        <v>409927300.4800005</v>
      </c>
      <c r="F18" s="14">
        <f>IF(ISERROR((ABS(D18)-ABS(E18))/ABS(E18)),"",(ABS(D18)-ABS(E18))/ABS(E18))</f>
        <v>3.7301787980686146E-2</v>
      </c>
    </row>
    <row r="19" spans="2:12" ht="21.75" customHeight="1" thickBot="1" x14ac:dyDescent="0.25">
      <c r="B19" s="16"/>
      <c r="C19" s="90" t="s">
        <v>47</v>
      </c>
      <c r="D19" s="221" t="s">
        <v>63</v>
      </c>
      <c r="E19" s="222"/>
      <c r="F19" s="356"/>
    </row>
    <row r="20" spans="2:12" ht="13.5" thickTop="1" x14ac:dyDescent="0.2"/>
    <row r="21" spans="2:12" ht="5.0999999999999996" customHeight="1" x14ac:dyDescent="0.2"/>
    <row r="22" spans="2:12" s="20" customFormat="1" ht="25.5" x14ac:dyDescent="0.2">
      <c r="B22" s="17" t="s">
        <v>4</v>
      </c>
      <c r="C22" s="18"/>
      <c r="D22" s="91" t="s">
        <v>40</v>
      </c>
      <c r="E22" s="92" t="s">
        <v>40</v>
      </c>
      <c r="F22" s="19" t="s">
        <v>6</v>
      </c>
    </row>
    <row r="23" spans="2:12" s="59" customFormat="1" ht="20.100000000000001" customHeight="1" x14ac:dyDescent="0.2">
      <c r="B23" s="124" t="s">
        <v>7</v>
      </c>
      <c r="C23" s="120" t="s">
        <v>48</v>
      </c>
      <c r="D23" s="142">
        <v>2907570627.8000007</v>
      </c>
      <c r="E23" s="143">
        <v>2583033037.4700007</v>
      </c>
      <c r="F23" s="121">
        <f>IF(ISERROR((ABS(D23)-ABS(E23))/ABS(E23)),"",(ABS(D23)-ABS(E23))/ABS(E23))</f>
        <v>0.12564205940156081</v>
      </c>
      <c r="G23" s="125"/>
      <c r="H23" s="125"/>
    </row>
    <row r="24" spans="2:12" s="59" customFormat="1" ht="20.100000000000001" customHeight="1" x14ac:dyDescent="0.2">
      <c r="B24" s="126" t="s">
        <v>8</v>
      </c>
      <c r="C24" s="122" t="s">
        <v>9</v>
      </c>
      <c r="D24" s="142">
        <v>-8273092.2400000002</v>
      </c>
      <c r="E24" s="143">
        <v>-9199959.7800000012</v>
      </c>
      <c r="F24" s="121">
        <f t="shared" ref="F24:F35" si="0">IF(ISERROR((ABS(D24)-ABS(E24))/ABS(E24)),"",(ABS(D24)-ABS(E24))/ABS(E24))</f>
        <v>-0.10074691217834877</v>
      </c>
      <c r="G24" s="117"/>
      <c r="H24" s="117"/>
      <c r="I24" s="127"/>
      <c r="J24" s="127"/>
      <c r="K24" s="127"/>
      <c r="L24" s="127"/>
    </row>
    <row r="25" spans="2:12" s="59" customFormat="1" ht="20.100000000000001" customHeight="1" x14ac:dyDescent="0.2">
      <c r="B25" s="126" t="s">
        <v>8</v>
      </c>
      <c r="C25" s="123" t="s">
        <v>49</v>
      </c>
      <c r="D25" s="142">
        <v>-45113.64</v>
      </c>
      <c r="E25" s="143">
        <v>-111532.43999999999</v>
      </c>
      <c r="F25" s="121">
        <f t="shared" si="0"/>
        <v>-0.59551104593425908</v>
      </c>
      <c r="G25" s="125"/>
      <c r="H25" s="125"/>
    </row>
    <row r="26" spans="2:12" s="59" customFormat="1" ht="24.95" customHeight="1" x14ac:dyDescent="0.2">
      <c r="B26" s="126" t="s">
        <v>7</v>
      </c>
      <c r="C26" s="122" t="s">
        <v>10</v>
      </c>
      <c r="D26" s="142">
        <v>1010000</v>
      </c>
      <c r="E26" s="143">
        <v>700000</v>
      </c>
      <c r="F26" s="121">
        <f t="shared" si="0"/>
        <v>0.44285714285714284</v>
      </c>
      <c r="G26" s="117"/>
      <c r="H26" s="117"/>
      <c r="I26" s="127"/>
      <c r="J26" s="127"/>
      <c r="K26" s="127"/>
      <c r="L26" s="127"/>
    </row>
    <row r="27" spans="2:12" s="59" customFormat="1" ht="24.95" customHeight="1" x14ac:dyDescent="0.2">
      <c r="B27" s="126" t="s">
        <v>8</v>
      </c>
      <c r="C27" s="122" t="s">
        <v>11</v>
      </c>
      <c r="D27" s="142"/>
      <c r="E27" s="143">
        <v>0</v>
      </c>
      <c r="F27" s="121" t="str">
        <f t="shared" si="0"/>
        <v/>
      </c>
      <c r="G27" s="125"/>
      <c r="H27" s="125"/>
      <c r="I27" s="127"/>
      <c r="J27" s="127"/>
      <c r="K27" s="127"/>
      <c r="L27" s="127"/>
    </row>
    <row r="28" spans="2:12" s="59" customFormat="1" ht="24.95" customHeight="1" x14ac:dyDescent="0.2">
      <c r="B28" s="124" t="s">
        <v>8</v>
      </c>
      <c r="C28" s="122" t="s">
        <v>12</v>
      </c>
      <c r="D28" s="142"/>
      <c r="E28" s="143">
        <v>0</v>
      </c>
      <c r="F28" s="121" t="str">
        <f t="shared" si="0"/>
        <v/>
      </c>
      <c r="G28" s="125"/>
      <c r="H28" s="125"/>
      <c r="I28" s="127"/>
      <c r="J28" s="127"/>
      <c r="K28" s="127"/>
      <c r="L28" s="127"/>
    </row>
    <row r="29" spans="2:12" s="59" customFormat="1" ht="24.95" hidden="1" customHeight="1" x14ac:dyDescent="0.2">
      <c r="B29" s="126" t="s">
        <v>8</v>
      </c>
      <c r="C29" s="122" t="s">
        <v>13</v>
      </c>
      <c r="D29" s="142"/>
      <c r="E29" s="144">
        <v>0</v>
      </c>
      <c r="F29" s="121" t="str">
        <f t="shared" si="0"/>
        <v/>
      </c>
      <c r="G29" s="125"/>
      <c r="H29" s="125"/>
      <c r="I29" s="128"/>
      <c r="J29" s="128"/>
      <c r="K29" s="128"/>
      <c r="L29" s="128"/>
    </row>
    <row r="30" spans="2:12" s="59" customFormat="1" ht="24.95" customHeight="1" thickBot="1" x14ac:dyDescent="0.25">
      <c r="B30" s="126" t="s">
        <v>8</v>
      </c>
      <c r="C30" s="122" t="s">
        <v>44</v>
      </c>
      <c r="D30" s="142"/>
      <c r="E30" s="144"/>
      <c r="F30" s="121" t="str">
        <f t="shared" ref="F30" si="1">IF(ISERROR((ABS(D30)-ABS(E30))/ABS(E30)),"",(ABS(D30)-ABS(E30))/ABS(E30))</f>
        <v/>
      </c>
      <c r="G30" s="125"/>
      <c r="H30" s="125"/>
      <c r="I30" s="128"/>
      <c r="J30" s="128"/>
      <c r="K30" s="128"/>
      <c r="L30" s="128"/>
    </row>
    <row r="31" spans="2:12" s="55" customFormat="1" ht="25.5" thickTop="1" thickBot="1" x14ac:dyDescent="0.3">
      <c r="B31" s="145" t="s">
        <v>14</v>
      </c>
      <c r="C31" s="146"/>
      <c r="D31" s="147">
        <f>SUM(D23:D30)</f>
        <v>2900262421.920001</v>
      </c>
      <c r="E31" s="148">
        <f>SUM(E23:E30)</f>
        <v>2574421545.2500005</v>
      </c>
      <c r="F31" s="149">
        <f t="shared" si="0"/>
        <v>0.12656857897697493</v>
      </c>
      <c r="I31" s="119"/>
      <c r="J31" s="119"/>
      <c r="K31" s="119"/>
      <c r="L31" s="119"/>
    </row>
    <row r="32" spans="2:12" s="29" customFormat="1" ht="20.100000000000001" customHeight="1" thickTop="1" x14ac:dyDescent="0.3">
      <c r="B32" s="25"/>
      <c r="C32" s="26" t="s">
        <v>15</v>
      </c>
      <c r="D32" s="93">
        <f>SUM(D33:D35)</f>
        <v>-2475044100.1900005</v>
      </c>
      <c r="E32" s="94">
        <f>SUM(E33:E35)</f>
        <v>-2164494244.77</v>
      </c>
      <c r="F32" s="27">
        <f t="shared" si="0"/>
        <v>0.14347455816543403</v>
      </c>
      <c r="G32" s="28"/>
      <c r="H32" s="28"/>
      <c r="I32"/>
      <c r="J32"/>
      <c r="K32"/>
      <c r="L32"/>
    </row>
    <row r="33" spans="2:12" s="59" customFormat="1" ht="48" customHeight="1" x14ac:dyDescent="0.2">
      <c r="B33" s="126" t="s">
        <v>8</v>
      </c>
      <c r="C33" s="122" t="s">
        <v>16</v>
      </c>
      <c r="D33" s="142">
        <v>-214403370.87000006</v>
      </c>
      <c r="E33" s="143">
        <v>-218820288.50999996</v>
      </c>
      <c r="F33" s="121">
        <f t="shared" si="0"/>
        <v>-2.0185137630864818E-2</v>
      </c>
      <c r="I33" s="128"/>
      <c r="J33" s="128"/>
      <c r="K33" s="128"/>
      <c r="L33" s="128"/>
    </row>
    <row r="34" spans="2:12" s="59" customFormat="1" ht="30" customHeight="1" x14ac:dyDescent="0.2">
      <c r="B34" s="126" t="s">
        <v>8</v>
      </c>
      <c r="C34" s="122" t="s">
        <v>66</v>
      </c>
      <c r="D34" s="142">
        <v>-47574317.780000001</v>
      </c>
      <c r="E34" s="143">
        <v>-40864555.019999996</v>
      </c>
      <c r="F34" s="121">
        <f t="shared" si="0"/>
        <v>0.16419517493133359</v>
      </c>
      <c r="G34" s="127"/>
      <c r="H34" s="127"/>
      <c r="I34" s="128"/>
      <c r="J34" s="128"/>
      <c r="K34" s="128"/>
      <c r="L34" s="128"/>
    </row>
    <row r="35" spans="2:12" s="59" customFormat="1" ht="24.95" customHeight="1" x14ac:dyDescent="0.2">
      <c r="B35" s="126" t="s">
        <v>8</v>
      </c>
      <c r="C35" s="122" t="s">
        <v>18</v>
      </c>
      <c r="D35" s="142">
        <v>-2213066411.5400004</v>
      </c>
      <c r="E35" s="143">
        <v>-1904809401.24</v>
      </c>
      <c r="F35" s="121">
        <f t="shared" si="0"/>
        <v>0.16183089504878026</v>
      </c>
      <c r="G35" s="127"/>
      <c r="H35" s="127"/>
      <c r="I35" s="128"/>
      <c r="J35" s="128"/>
      <c r="K35" s="128"/>
      <c r="L35" s="128"/>
    </row>
    <row r="36" spans="2:12" s="61" customFormat="1" ht="24" customHeight="1" thickBot="1" x14ac:dyDescent="0.3">
      <c r="B36" s="150" t="s">
        <v>35</v>
      </c>
      <c r="C36" s="141"/>
      <c r="D36" s="151">
        <f>+D31+D32</f>
        <v>425218321.7300005</v>
      </c>
      <c r="E36" s="152">
        <f>+E31+E32</f>
        <v>409927300.4800005</v>
      </c>
      <c r="F36" s="153">
        <f>IF(ISERROR((ABS(D36)-ABS(E36))/ABS(E36)),"",(ABS(D36)-ABS(E36))/ABS(E36))</f>
        <v>3.7301787980686146E-2</v>
      </c>
      <c r="I36" s="119"/>
      <c r="J36" s="119"/>
      <c r="K36" s="119"/>
      <c r="L36" s="119"/>
    </row>
    <row r="37" spans="2:12" ht="22.5" customHeight="1" thickTop="1" x14ac:dyDescent="0.25">
      <c r="B37" s="34"/>
      <c r="C37" s="35"/>
      <c r="D37" s="36"/>
      <c r="E37" s="36"/>
      <c r="I37"/>
      <c r="J37"/>
      <c r="K37"/>
      <c r="L37"/>
    </row>
    <row r="38" spans="2:12" ht="22.5" customHeight="1" x14ac:dyDescent="0.25">
      <c r="B38" s="34"/>
      <c r="C38" s="35"/>
      <c r="D38" s="36"/>
      <c r="E38" s="36"/>
      <c r="I38"/>
      <c r="J38"/>
      <c r="K38"/>
      <c r="L38"/>
    </row>
    <row r="39" spans="2:12" ht="15" x14ac:dyDescent="0.25">
      <c r="D39"/>
    </row>
    <row r="40" spans="2:12" x14ac:dyDescent="0.2">
      <c r="C40" s="37"/>
    </row>
  </sheetData>
  <mergeCells count="2">
    <mergeCell ref="B16:C17"/>
    <mergeCell ref="F16:F17"/>
  </mergeCells>
  <printOptions horizontalCentered="1"/>
  <pageMargins left="0.19685039370078741" right="0.19685039370078741" top="0.19685039370078741" bottom="0.39370078740157483" header="0" footer="0.19685039370078741"/>
  <pageSetup paperSize="9" scale="87" orientation="landscape" r:id="rId1"/>
  <headerFooter alignWithMargins="0">
    <oddFooter>&amp;L&amp;"Arial,Cursiva"&amp;6&amp;F 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41"/>
  <sheetViews>
    <sheetView showGridLines="0" showZeros="0" workbookViewId="0">
      <selection activeCell="C12" sqref="C12"/>
    </sheetView>
  </sheetViews>
  <sheetFormatPr baseColWidth="10" defaultRowHeight="15" x14ac:dyDescent="0.25"/>
  <cols>
    <col min="1" max="1" width="1.5703125" style="2" customWidth="1"/>
    <col min="2" max="2" width="4" style="2" customWidth="1"/>
    <col min="3" max="3" width="76.7109375" style="2" customWidth="1"/>
    <col min="4" max="5" width="19.42578125" style="2" customWidth="1"/>
    <col min="6" max="6" width="11.42578125" style="2"/>
    <col min="7" max="7" width="13.28515625" bestFit="1" customWidth="1"/>
    <col min="8" max="8" width="1.42578125" style="2" customWidth="1"/>
    <col min="9" max="9" width="16.42578125" style="2" customWidth="1"/>
    <col min="10" max="10" width="11.42578125" style="2"/>
    <col min="11" max="11" width="16.42578125" style="2" bestFit="1" customWidth="1"/>
    <col min="12" max="12" width="15.42578125" style="2" customWidth="1"/>
    <col min="13" max="16384" width="11.42578125" style="2"/>
  </cols>
  <sheetData>
    <row r="1" spans="2:6" ht="18" x14ac:dyDescent="0.25">
      <c r="B1" s="1"/>
    </row>
    <row r="2" spans="2:6" ht="18" x14ac:dyDescent="0.25">
      <c r="B2" s="1"/>
    </row>
    <row r="5" spans="2:6" s="5" customFormat="1" ht="12.75" x14ac:dyDescent="0.25">
      <c r="B5" s="3"/>
      <c r="C5" s="4"/>
      <c r="D5" s="4"/>
      <c r="E5" s="4"/>
    </row>
    <row r="6" spans="2:6" s="5" customFormat="1" ht="12.75" x14ac:dyDescent="0.25">
      <c r="B6" s="3"/>
      <c r="C6" s="4"/>
      <c r="D6" s="4"/>
      <c r="E6" s="4"/>
    </row>
    <row r="7" spans="2:6" s="5" customFormat="1" ht="12.75" x14ac:dyDescent="0.25">
      <c r="B7" s="3"/>
      <c r="C7" s="4"/>
      <c r="D7" s="4"/>
      <c r="E7" s="4"/>
    </row>
    <row r="8" spans="2:6" s="5" customFormat="1" ht="12.75" x14ac:dyDescent="0.25">
      <c r="B8" s="3"/>
      <c r="C8" s="4"/>
      <c r="D8" s="4"/>
      <c r="E8" s="4"/>
    </row>
    <row r="9" spans="2:6" s="5" customFormat="1" ht="12.75" x14ac:dyDescent="0.25">
      <c r="B9" s="3"/>
      <c r="C9" s="4"/>
      <c r="D9" s="4"/>
      <c r="E9" s="4"/>
    </row>
    <row r="10" spans="2:6" s="5" customFormat="1" ht="12.75" x14ac:dyDescent="0.25">
      <c r="B10" s="3"/>
      <c r="C10" s="4"/>
      <c r="D10" s="4"/>
      <c r="E10" s="4"/>
    </row>
    <row r="11" spans="2:6" s="5" customFormat="1" ht="12.75" x14ac:dyDescent="0.25">
      <c r="B11" s="3"/>
      <c r="C11" s="4"/>
      <c r="D11" s="4"/>
      <c r="E11" s="4"/>
    </row>
    <row r="12" spans="2:6" s="5" customFormat="1" ht="12.75" x14ac:dyDescent="0.25">
      <c r="B12" s="3"/>
      <c r="C12" s="4"/>
      <c r="D12" s="4"/>
      <c r="E12" s="4"/>
    </row>
    <row r="13" spans="2:6" s="5" customFormat="1" ht="20.100000000000001" customHeight="1" x14ac:dyDescent="0.25">
      <c r="B13" s="3"/>
      <c r="C13" s="4"/>
      <c r="D13" s="4"/>
      <c r="E13" s="4"/>
      <c r="F13" s="6"/>
    </row>
    <row r="14" spans="2:6" ht="19.5" x14ac:dyDescent="0.4">
      <c r="B14" s="7" t="s">
        <v>0</v>
      </c>
      <c r="C14" s="7"/>
      <c r="D14" s="7"/>
      <c r="E14" s="7"/>
      <c r="F14" s="8"/>
    </row>
    <row r="15" spans="2:6" x14ac:dyDescent="0.25">
      <c r="F15" s="215">
        <v>44561</v>
      </c>
    </row>
    <row r="16" spans="2:6" s="10" customFormat="1" ht="25.5" customHeight="1" x14ac:dyDescent="0.25">
      <c r="B16" s="392" t="s">
        <v>1</v>
      </c>
      <c r="C16" s="393"/>
      <c r="D16" s="88">
        <v>2021</v>
      </c>
      <c r="E16" s="182">
        <v>2020</v>
      </c>
      <c r="F16" s="398" t="s">
        <v>58</v>
      </c>
    </row>
    <row r="17" spans="2:13" s="10" customFormat="1" ht="27" customHeight="1" x14ac:dyDescent="0.25">
      <c r="B17" s="394"/>
      <c r="C17" s="395"/>
      <c r="D17" s="95" t="s">
        <v>46</v>
      </c>
      <c r="E17" s="183" t="s">
        <v>2</v>
      </c>
      <c r="F17" s="399"/>
    </row>
    <row r="18" spans="2:13" s="15" customFormat="1" ht="30" customHeight="1" x14ac:dyDescent="0.25">
      <c r="B18" s="11"/>
      <c r="C18" s="12" t="s">
        <v>3</v>
      </c>
      <c r="D18" s="96">
        <f>+D39</f>
        <v>189862995.19000006</v>
      </c>
      <c r="E18" s="184">
        <f>+E39</f>
        <v>177984079.43000031</v>
      </c>
      <c r="F18" s="173">
        <f>IF(ISERROR((ABS(D18)-ABS(E18))/ABS(E18)),"",(ABS(D18)-ABS(E18))/ABS(E18))</f>
        <v>6.6741451246888822E-2</v>
      </c>
    </row>
    <row r="19" spans="2:13" ht="21.75" customHeight="1" thickBot="1" x14ac:dyDescent="0.3">
      <c r="B19" s="16"/>
      <c r="C19" s="90" t="s">
        <v>47</v>
      </c>
      <c r="D19" s="221" t="s">
        <v>63</v>
      </c>
      <c r="E19" s="222"/>
      <c r="F19" s="174" t="str">
        <f>IF(ISERROR((ABS(#REF!)-ABS(E19))/ABS(E19)),"",(ABS(#REF!)-ABS(E19))/ABS(E19))</f>
        <v/>
      </c>
    </row>
    <row r="20" spans="2:13" ht="15.75" thickTop="1" x14ac:dyDescent="0.25"/>
    <row r="21" spans="2:13" ht="5.0999999999999996" customHeight="1" x14ac:dyDescent="0.25"/>
    <row r="22" spans="2:13" s="20" customFormat="1" ht="25.5" x14ac:dyDescent="0.2">
      <c r="B22" s="17" t="s">
        <v>4</v>
      </c>
      <c r="C22" s="18"/>
      <c r="D22" s="97" t="s">
        <v>5</v>
      </c>
      <c r="E22" s="185" t="s">
        <v>5</v>
      </c>
      <c r="F22" s="175" t="s">
        <v>6</v>
      </c>
    </row>
    <row r="23" spans="2:13" s="62" customFormat="1" ht="20.100000000000001" customHeight="1" x14ac:dyDescent="0.2">
      <c r="B23" s="130" t="s">
        <v>7</v>
      </c>
      <c r="C23" s="131" t="s">
        <v>48</v>
      </c>
      <c r="D23" s="132">
        <v>2626807339.8700004</v>
      </c>
      <c r="E23" s="186">
        <v>2305562474.6600003</v>
      </c>
      <c r="F23" s="176">
        <f t="shared" ref="F23:F31" si="0">IF(ISERROR((ABS(D23)-ABS(E23))/ABS(E23)),"",(ABS(D23)-ABS(E23))/ABS(E23))</f>
        <v>0.13933470410832124</v>
      </c>
      <c r="H23" s="60"/>
      <c r="I23" s="60"/>
    </row>
    <row r="24" spans="2:13" s="62" customFormat="1" ht="20.100000000000001" customHeight="1" x14ac:dyDescent="0.2">
      <c r="B24" s="133" t="s">
        <v>8</v>
      </c>
      <c r="C24" s="134" t="s">
        <v>9</v>
      </c>
      <c r="D24" s="132">
        <v>-7844475.1100000003</v>
      </c>
      <c r="E24" s="186">
        <v>-8771469.8100000005</v>
      </c>
      <c r="F24" s="176">
        <f t="shared" si="0"/>
        <v>-0.10568293798870182</v>
      </c>
      <c r="H24" s="118"/>
      <c r="I24" s="118"/>
      <c r="J24" s="51"/>
      <c r="K24" s="51"/>
      <c r="L24" s="51"/>
      <c r="M24" s="51"/>
    </row>
    <row r="25" spans="2:13" s="62" customFormat="1" ht="20.100000000000001" customHeight="1" x14ac:dyDescent="0.2">
      <c r="B25" s="133" t="s">
        <v>8</v>
      </c>
      <c r="C25" s="135" t="s">
        <v>49</v>
      </c>
      <c r="D25" s="132">
        <v>-45113.64</v>
      </c>
      <c r="E25" s="186">
        <v>-111532.43999999999</v>
      </c>
      <c r="F25" s="176">
        <f t="shared" si="0"/>
        <v>-0.59551104593425908</v>
      </c>
      <c r="H25" s="60"/>
      <c r="I25" s="60"/>
    </row>
    <row r="26" spans="2:13" s="62" customFormat="1" ht="24.95" customHeight="1" x14ac:dyDescent="0.2">
      <c r="B26" s="133" t="s">
        <v>7</v>
      </c>
      <c r="C26" s="134" t="s">
        <v>10</v>
      </c>
      <c r="D26" s="132">
        <v>1010000</v>
      </c>
      <c r="E26" s="186">
        <v>700000</v>
      </c>
      <c r="F26" s="176">
        <f t="shared" si="0"/>
        <v>0.44285714285714284</v>
      </c>
      <c r="H26" s="118"/>
      <c r="I26" s="118"/>
      <c r="J26" s="51"/>
      <c r="K26" s="51"/>
      <c r="L26" s="51"/>
      <c r="M26" s="51"/>
    </row>
    <row r="27" spans="2:13" s="62" customFormat="1" ht="24.95" customHeight="1" x14ac:dyDescent="0.2">
      <c r="B27" s="133" t="s">
        <v>8</v>
      </c>
      <c r="C27" s="134" t="s">
        <v>11</v>
      </c>
      <c r="D27" s="132"/>
      <c r="E27" s="186"/>
      <c r="F27" s="176" t="str">
        <f t="shared" si="0"/>
        <v/>
      </c>
      <c r="H27" s="60"/>
      <c r="I27" s="60"/>
      <c r="J27" s="51"/>
      <c r="K27" s="51"/>
      <c r="L27" s="51"/>
      <c r="M27" s="51"/>
    </row>
    <row r="28" spans="2:13" s="62" customFormat="1" ht="24.95" customHeight="1" x14ac:dyDescent="0.2">
      <c r="B28" s="130" t="s">
        <v>8</v>
      </c>
      <c r="C28" s="134" t="s">
        <v>12</v>
      </c>
      <c r="D28" s="132"/>
      <c r="E28" s="186"/>
      <c r="F28" s="176" t="str">
        <f t="shared" si="0"/>
        <v/>
      </c>
      <c r="H28" s="60"/>
      <c r="I28" s="60"/>
      <c r="J28" s="51"/>
      <c r="K28" s="51"/>
      <c r="L28" s="51"/>
      <c r="M28" s="51"/>
    </row>
    <row r="29" spans="2:13" s="62" customFormat="1" ht="24.95" hidden="1" customHeight="1" x14ac:dyDescent="0.2">
      <c r="B29" s="133" t="s">
        <v>8</v>
      </c>
      <c r="C29" s="134" t="s">
        <v>13</v>
      </c>
      <c r="D29" s="132"/>
      <c r="E29" s="187"/>
      <c r="F29" s="176" t="str">
        <f t="shared" si="0"/>
        <v/>
      </c>
      <c r="H29" s="60"/>
      <c r="I29" s="60"/>
      <c r="J29" s="136"/>
      <c r="K29" s="136"/>
      <c r="L29" s="136"/>
      <c r="M29" s="136"/>
    </row>
    <row r="30" spans="2:13" s="62" customFormat="1" ht="26.25" customHeight="1" x14ac:dyDescent="0.2">
      <c r="B30" s="133" t="s">
        <v>8</v>
      </c>
      <c r="C30" s="134" t="s">
        <v>44</v>
      </c>
      <c r="D30" s="132"/>
      <c r="E30" s="187"/>
      <c r="F30" s="176" t="str">
        <f t="shared" ref="F30" si="1">IF(ISERROR((ABS(D30)-ABS(E30))/ABS(E30)),"",(ABS(D30)-ABS(E30))/ABS(E30))</f>
        <v/>
      </c>
      <c r="H30" s="60"/>
      <c r="I30" s="60"/>
      <c r="J30" s="136"/>
      <c r="K30" s="136"/>
      <c r="L30" s="136"/>
      <c r="M30" s="136"/>
    </row>
    <row r="31" spans="2:13" s="62" customFormat="1" ht="20.100000000000001" customHeight="1" thickBot="1" x14ac:dyDescent="0.25">
      <c r="B31" s="137" t="s">
        <v>8</v>
      </c>
      <c r="C31" s="139" t="s">
        <v>54</v>
      </c>
      <c r="D31" s="138"/>
      <c r="E31" s="188"/>
      <c r="F31" s="177" t="str">
        <f t="shared" si="0"/>
        <v/>
      </c>
      <c r="H31" s="60"/>
      <c r="I31" s="60"/>
      <c r="J31" s="136"/>
      <c r="K31" s="136"/>
      <c r="L31" s="136"/>
      <c r="M31" s="136"/>
    </row>
    <row r="32" spans="2:13" s="21" customFormat="1" ht="25.5" thickTop="1" thickBot="1" x14ac:dyDescent="0.3">
      <c r="B32" s="23" t="s">
        <v>14</v>
      </c>
      <c r="C32" s="24"/>
      <c r="D32" s="98">
        <f>SUM(D23:D31)</f>
        <v>2619927751.1200004</v>
      </c>
      <c r="E32" s="189">
        <f>SUM(E23:E31)</f>
        <v>2297379472.4100003</v>
      </c>
      <c r="F32" s="178">
        <f>IF(ISERROR((ABS(D32)-ABS(E32))/ABS(E32)),"",(ABS(D32)-ABS(E32))/ABS(E32))</f>
        <v>0.14039834628261913</v>
      </c>
      <c r="J32"/>
      <c r="K32"/>
      <c r="L32"/>
      <c r="M32"/>
    </row>
    <row r="33" spans="2:13" s="29" customFormat="1" ht="20.100000000000001" customHeight="1" thickTop="1" x14ac:dyDescent="0.3">
      <c r="B33" s="25"/>
      <c r="C33" s="26" t="s">
        <v>15</v>
      </c>
      <c r="D33" s="99">
        <f>SUM(D34:D36)</f>
        <v>-2430064755.9300003</v>
      </c>
      <c r="E33" s="190">
        <f>SUM(E34:E36)</f>
        <v>-2119395392.98</v>
      </c>
      <c r="F33" s="179">
        <f t="shared" ref="F33:F38" si="2">IF(ISERROR((ABS(D33)-ABS(E33))/ABS(E33)),"",(ABS(D33)-ABS(E33))/ABS(E33))</f>
        <v>0.14658395690536069</v>
      </c>
      <c r="H33" s="28"/>
      <c r="I33" s="28"/>
      <c r="J33"/>
      <c r="K33"/>
      <c r="L33"/>
      <c r="M33"/>
    </row>
    <row r="34" spans="2:13" s="21" customFormat="1" ht="24.95" customHeight="1" x14ac:dyDescent="0.25">
      <c r="B34" s="30" t="s">
        <v>8</v>
      </c>
      <c r="C34" s="31" t="s">
        <v>16</v>
      </c>
      <c r="D34" s="132">
        <v>-205842659.32000005</v>
      </c>
      <c r="E34" s="186">
        <v>-205930688.24999997</v>
      </c>
      <c r="F34" s="176">
        <f t="shared" si="2"/>
        <v>-4.2746873109582664E-4</v>
      </c>
      <c r="G34" s="4"/>
      <c r="J34"/>
      <c r="K34"/>
      <c r="L34"/>
      <c r="M34"/>
    </row>
    <row r="35" spans="2:13" s="21" customFormat="1" ht="24.95" customHeight="1" x14ac:dyDescent="0.25">
      <c r="B35" s="30" t="s">
        <v>8</v>
      </c>
      <c r="C35" s="31" t="s">
        <v>17</v>
      </c>
      <c r="D35" s="132">
        <v>-11155685.069999998</v>
      </c>
      <c r="E35" s="186">
        <v>-8655303.4899999984</v>
      </c>
      <c r="F35" s="176">
        <f t="shared" si="2"/>
        <v>0.28888433350590698</v>
      </c>
      <c r="H35" s="22"/>
      <c r="I35" s="22"/>
      <c r="J35"/>
      <c r="K35"/>
      <c r="L35"/>
      <c r="M35"/>
    </row>
    <row r="36" spans="2:13" s="21" customFormat="1" ht="24.95" customHeight="1" x14ac:dyDescent="0.25">
      <c r="B36" s="30" t="s">
        <v>8</v>
      </c>
      <c r="C36" s="134" t="s">
        <v>53</v>
      </c>
      <c r="D36" s="132">
        <v>-2213066411.5400004</v>
      </c>
      <c r="E36" s="186">
        <v>-1904809401.24</v>
      </c>
      <c r="F36" s="176">
        <f t="shared" si="2"/>
        <v>0.16183089504878026</v>
      </c>
      <c r="H36" s="22"/>
      <c r="I36" s="22"/>
      <c r="J36"/>
      <c r="K36"/>
      <c r="L36"/>
      <c r="M36"/>
    </row>
    <row r="37" spans="2:13" s="15" customFormat="1" ht="24" customHeight="1" thickBot="1" x14ac:dyDescent="0.3">
      <c r="B37" s="32" t="s">
        <v>42</v>
      </c>
      <c r="C37" s="33"/>
      <c r="D37" s="100">
        <f>+D32+D33</f>
        <v>189862995.19000006</v>
      </c>
      <c r="E37" s="191">
        <f>+E32+E33</f>
        <v>177984079.43000031</v>
      </c>
      <c r="F37" s="180">
        <f>IF(ISERROR((ABS(D37)-ABS(E37))/ABS(E37)),"",(ABS(D37)-ABS(E37))/ABS(E37))</f>
        <v>6.6741451246888822E-2</v>
      </c>
      <c r="G37" s="218"/>
      <c r="J37"/>
      <c r="K37"/>
      <c r="L37"/>
      <c r="M37"/>
    </row>
    <row r="38" spans="2:13" s="21" customFormat="1" ht="26.25" hidden="1" customHeight="1" thickTop="1" x14ac:dyDescent="0.25">
      <c r="B38" s="140" t="s">
        <v>8</v>
      </c>
      <c r="C38" s="134" t="s">
        <v>55</v>
      </c>
      <c r="D38" s="132"/>
      <c r="E38" s="186"/>
      <c r="F38" s="176" t="str">
        <f t="shared" si="2"/>
        <v/>
      </c>
      <c r="H38" s="22"/>
      <c r="I38" s="22"/>
      <c r="J38"/>
      <c r="K38"/>
      <c r="L38"/>
      <c r="M38"/>
    </row>
    <row r="39" spans="2:13" s="15" customFormat="1" ht="41.25" hidden="1" customHeight="1" thickBot="1" x14ac:dyDescent="0.3">
      <c r="B39" s="102" t="s">
        <v>41</v>
      </c>
      <c r="C39" s="103"/>
      <c r="D39" s="104">
        <f>+D37+D38</f>
        <v>189862995.19000006</v>
      </c>
      <c r="E39" s="192">
        <f>+E37+E38</f>
        <v>177984079.43000031</v>
      </c>
      <c r="F39" s="181">
        <f>IF(ISERROR((ABS(D39)-ABS(E39))/ABS(E39)),"",(ABS(D39)-ABS(E39))/ABS(E39))</f>
        <v>6.6741451246888822E-2</v>
      </c>
      <c r="J39"/>
      <c r="K39"/>
      <c r="L39"/>
      <c r="M39"/>
    </row>
    <row r="40" spans="2:13" ht="15.75" thickTop="1" x14ac:dyDescent="0.25">
      <c r="B40" s="34"/>
      <c r="C40" s="35"/>
      <c r="D40" s="36"/>
      <c r="E40" s="36"/>
      <c r="J40"/>
      <c r="K40"/>
      <c r="L40"/>
      <c r="M40"/>
    </row>
    <row r="41" spans="2:13" x14ac:dyDescent="0.25">
      <c r="J41"/>
      <c r="K41"/>
      <c r="L41"/>
      <c r="M41"/>
    </row>
  </sheetData>
  <mergeCells count="2">
    <mergeCell ref="B16:C17"/>
    <mergeCell ref="F16:F17"/>
  </mergeCells>
  <printOptions horizontalCentered="1"/>
  <pageMargins left="0.19685039370078741" right="0.19685039370078741" top="0.19685039370078741" bottom="0.39370078740157483" header="0" footer="0.19685039370078741"/>
  <pageSetup paperSize="9" scale="88" orientation="landscape" r:id="rId1"/>
  <headerFooter alignWithMargins="0">
    <oddFooter>&amp;L&amp;"Arial,Cursiva"&amp;6&amp;F 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47"/>
  <sheetViews>
    <sheetView showGridLines="0" showZeros="0" workbookViewId="0">
      <selection activeCell="O15" sqref="O15"/>
    </sheetView>
  </sheetViews>
  <sheetFormatPr baseColWidth="10" defaultRowHeight="15" x14ac:dyDescent="0.25"/>
  <cols>
    <col min="1" max="1" width="1.140625" style="2" customWidth="1"/>
    <col min="2" max="2" width="4" style="2" customWidth="1"/>
    <col min="3" max="3" width="42.7109375" style="2" customWidth="1"/>
    <col min="4" max="4" width="12.7109375" style="2" customWidth="1"/>
    <col min="5" max="6" width="11.7109375" style="2" customWidth="1"/>
    <col min="7" max="11" width="12.7109375" style="2" customWidth="1"/>
    <col min="12" max="12" width="10" style="2" customWidth="1"/>
    <col min="14" max="14" width="1.42578125" style="2" customWidth="1"/>
    <col min="15" max="15" width="15.42578125" style="2" customWidth="1"/>
    <col min="16" max="256" width="11.42578125" style="2"/>
    <col min="257" max="257" width="1.140625" style="2" customWidth="1"/>
    <col min="258" max="258" width="4" style="2" customWidth="1"/>
    <col min="259" max="259" width="52.7109375" style="2" customWidth="1"/>
    <col min="260" max="260" width="12.7109375" style="2" customWidth="1"/>
    <col min="261" max="261" width="11.7109375" style="2" customWidth="1"/>
    <col min="262" max="262" width="12.7109375" style="2" customWidth="1"/>
    <col min="263" max="265" width="0" style="2" hidden="1" customWidth="1"/>
    <col min="266" max="266" width="12.7109375" style="2" customWidth="1"/>
    <col min="267" max="267" width="11.7109375" style="2" customWidth="1"/>
    <col min="268" max="268" width="12.7109375" style="2" customWidth="1"/>
    <col min="269" max="269" width="10" style="2" customWidth="1"/>
    <col min="270" max="270" width="1.42578125" style="2" customWidth="1"/>
    <col min="271" max="271" width="15.42578125" style="2" customWidth="1"/>
    <col min="272" max="512" width="11.42578125" style="2"/>
    <col min="513" max="513" width="1.140625" style="2" customWidth="1"/>
    <col min="514" max="514" width="4" style="2" customWidth="1"/>
    <col min="515" max="515" width="52.7109375" style="2" customWidth="1"/>
    <col min="516" max="516" width="12.7109375" style="2" customWidth="1"/>
    <col min="517" max="517" width="11.7109375" style="2" customWidth="1"/>
    <col min="518" max="518" width="12.7109375" style="2" customWidth="1"/>
    <col min="519" max="521" width="0" style="2" hidden="1" customWidth="1"/>
    <col min="522" max="522" width="12.7109375" style="2" customWidth="1"/>
    <col min="523" max="523" width="11.7109375" style="2" customWidth="1"/>
    <col min="524" max="524" width="12.7109375" style="2" customWidth="1"/>
    <col min="525" max="525" width="10" style="2" customWidth="1"/>
    <col min="526" max="526" width="1.42578125" style="2" customWidth="1"/>
    <col min="527" max="527" width="15.42578125" style="2" customWidth="1"/>
    <col min="528" max="768" width="11.42578125" style="2"/>
    <col min="769" max="769" width="1.140625" style="2" customWidth="1"/>
    <col min="770" max="770" width="4" style="2" customWidth="1"/>
    <col min="771" max="771" width="52.7109375" style="2" customWidth="1"/>
    <col min="772" max="772" width="12.7109375" style="2" customWidth="1"/>
    <col min="773" max="773" width="11.7109375" style="2" customWidth="1"/>
    <col min="774" max="774" width="12.7109375" style="2" customWidth="1"/>
    <col min="775" max="777" width="0" style="2" hidden="1" customWidth="1"/>
    <col min="778" max="778" width="12.7109375" style="2" customWidth="1"/>
    <col min="779" max="779" width="11.7109375" style="2" customWidth="1"/>
    <col min="780" max="780" width="12.7109375" style="2" customWidth="1"/>
    <col min="781" max="781" width="10" style="2" customWidth="1"/>
    <col min="782" max="782" width="1.42578125" style="2" customWidth="1"/>
    <col min="783" max="783" width="15.42578125" style="2" customWidth="1"/>
    <col min="784" max="1024" width="11.42578125" style="2"/>
    <col min="1025" max="1025" width="1.140625" style="2" customWidth="1"/>
    <col min="1026" max="1026" width="4" style="2" customWidth="1"/>
    <col min="1027" max="1027" width="52.7109375" style="2" customWidth="1"/>
    <col min="1028" max="1028" width="12.7109375" style="2" customWidth="1"/>
    <col min="1029" max="1029" width="11.7109375" style="2" customWidth="1"/>
    <col min="1030" max="1030" width="12.7109375" style="2" customWidth="1"/>
    <col min="1031" max="1033" width="0" style="2" hidden="1" customWidth="1"/>
    <col min="1034" max="1034" width="12.7109375" style="2" customWidth="1"/>
    <col min="1035" max="1035" width="11.7109375" style="2" customWidth="1"/>
    <col min="1036" max="1036" width="12.7109375" style="2" customWidth="1"/>
    <col min="1037" max="1037" width="10" style="2" customWidth="1"/>
    <col min="1038" max="1038" width="1.42578125" style="2" customWidth="1"/>
    <col min="1039" max="1039" width="15.42578125" style="2" customWidth="1"/>
    <col min="1040" max="1280" width="11.42578125" style="2"/>
    <col min="1281" max="1281" width="1.140625" style="2" customWidth="1"/>
    <col min="1282" max="1282" width="4" style="2" customWidth="1"/>
    <col min="1283" max="1283" width="52.7109375" style="2" customWidth="1"/>
    <col min="1284" max="1284" width="12.7109375" style="2" customWidth="1"/>
    <col min="1285" max="1285" width="11.7109375" style="2" customWidth="1"/>
    <col min="1286" max="1286" width="12.7109375" style="2" customWidth="1"/>
    <col min="1287" max="1289" width="0" style="2" hidden="1" customWidth="1"/>
    <col min="1290" max="1290" width="12.7109375" style="2" customWidth="1"/>
    <col min="1291" max="1291" width="11.7109375" style="2" customWidth="1"/>
    <col min="1292" max="1292" width="12.7109375" style="2" customWidth="1"/>
    <col min="1293" max="1293" width="10" style="2" customWidth="1"/>
    <col min="1294" max="1294" width="1.42578125" style="2" customWidth="1"/>
    <col min="1295" max="1295" width="15.42578125" style="2" customWidth="1"/>
    <col min="1296" max="1536" width="11.42578125" style="2"/>
    <col min="1537" max="1537" width="1.140625" style="2" customWidth="1"/>
    <col min="1538" max="1538" width="4" style="2" customWidth="1"/>
    <col min="1539" max="1539" width="52.7109375" style="2" customWidth="1"/>
    <col min="1540" max="1540" width="12.7109375" style="2" customWidth="1"/>
    <col min="1541" max="1541" width="11.7109375" style="2" customWidth="1"/>
    <col min="1542" max="1542" width="12.7109375" style="2" customWidth="1"/>
    <col min="1543" max="1545" width="0" style="2" hidden="1" customWidth="1"/>
    <col min="1546" max="1546" width="12.7109375" style="2" customWidth="1"/>
    <col min="1547" max="1547" width="11.7109375" style="2" customWidth="1"/>
    <col min="1548" max="1548" width="12.7109375" style="2" customWidth="1"/>
    <col min="1549" max="1549" width="10" style="2" customWidth="1"/>
    <col min="1550" max="1550" width="1.42578125" style="2" customWidth="1"/>
    <col min="1551" max="1551" width="15.42578125" style="2" customWidth="1"/>
    <col min="1552" max="1792" width="11.42578125" style="2"/>
    <col min="1793" max="1793" width="1.140625" style="2" customWidth="1"/>
    <col min="1794" max="1794" width="4" style="2" customWidth="1"/>
    <col min="1795" max="1795" width="52.7109375" style="2" customWidth="1"/>
    <col min="1796" max="1796" width="12.7109375" style="2" customWidth="1"/>
    <col min="1797" max="1797" width="11.7109375" style="2" customWidth="1"/>
    <col min="1798" max="1798" width="12.7109375" style="2" customWidth="1"/>
    <col min="1799" max="1801" width="0" style="2" hidden="1" customWidth="1"/>
    <col min="1802" max="1802" width="12.7109375" style="2" customWidth="1"/>
    <col min="1803" max="1803" width="11.7109375" style="2" customWidth="1"/>
    <col min="1804" max="1804" width="12.7109375" style="2" customWidth="1"/>
    <col min="1805" max="1805" width="10" style="2" customWidth="1"/>
    <col min="1806" max="1806" width="1.42578125" style="2" customWidth="1"/>
    <col min="1807" max="1807" width="15.42578125" style="2" customWidth="1"/>
    <col min="1808" max="2048" width="11.42578125" style="2"/>
    <col min="2049" max="2049" width="1.140625" style="2" customWidth="1"/>
    <col min="2050" max="2050" width="4" style="2" customWidth="1"/>
    <col min="2051" max="2051" width="52.7109375" style="2" customWidth="1"/>
    <col min="2052" max="2052" width="12.7109375" style="2" customWidth="1"/>
    <col min="2053" max="2053" width="11.7109375" style="2" customWidth="1"/>
    <col min="2054" max="2054" width="12.7109375" style="2" customWidth="1"/>
    <col min="2055" max="2057" width="0" style="2" hidden="1" customWidth="1"/>
    <col min="2058" max="2058" width="12.7109375" style="2" customWidth="1"/>
    <col min="2059" max="2059" width="11.7109375" style="2" customWidth="1"/>
    <col min="2060" max="2060" width="12.7109375" style="2" customWidth="1"/>
    <col min="2061" max="2061" width="10" style="2" customWidth="1"/>
    <col min="2062" max="2062" width="1.42578125" style="2" customWidth="1"/>
    <col min="2063" max="2063" width="15.42578125" style="2" customWidth="1"/>
    <col min="2064" max="2304" width="11.42578125" style="2"/>
    <col min="2305" max="2305" width="1.140625" style="2" customWidth="1"/>
    <col min="2306" max="2306" width="4" style="2" customWidth="1"/>
    <col min="2307" max="2307" width="52.7109375" style="2" customWidth="1"/>
    <col min="2308" max="2308" width="12.7109375" style="2" customWidth="1"/>
    <col min="2309" max="2309" width="11.7109375" style="2" customWidth="1"/>
    <col min="2310" max="2310" width="12.7109375" style="2" customWidth="1"/>
    <col min="2311" max="2313" width="0" style="2" hidden="1" customWidth="1"/>
    <col min="2314" max="2314" width="12.7109375" style="2" customWidth="1"/>
    <col min="2315" max="2315" width="11.7109375" style="2" customWidth="1"/>
    <col min="2316" max="2316" width="12.7109375" style="2" customWidth="1"/>
    <col min="2317" max="2317" width="10" style="2" customWidth="1"/>
    <col min="2318" max="2318" width="1.42578125" style="2" customWidth="1"/>
    <col min="2319" max="2319" width="15.42578125" style="2" customWidth="1"/>
    <col min="2320" max="2560" width="11.42578125" style="2"/>
    <col min="2561" max="2561" width="1.140625" style="2" customWidth="1"/>
    <col min="2562" max="2562" width="4" style="2" customWidth="1"/>
    <col min="2563" max="2563" width="52.7109375" style="2" customWidth="1"/>
    <col min="2564" max="2564" width="12.7109375" style="2" customWidth="1"/>
    <col min="2565" max="2565" width="11.7109375" style="2" customWidth="1"/>
    <col min="2566" max="2566" width="12.7109375" style="2" customWidth="1"/>
    <col min="2567" max="2569" width="0" style="2" hidden="1" customWidth="1"/>
    <col min="2570" max="2570" width="12.7109375" style="2" customWidth="1"/>
    <col min="2571" max="2571" width="11.7109375" style="2" customWidth="1"/>
    <col min="2572" max="2572" width="12.7109375" style="2" customWidth="1"/>
    <col min="2573" max="2573" width="10" style="2" customWidth="1"/>
    <col min="2574" max="2574" width="1.42578125" style="2" customWidth="1"/>
    <col min="2575" max="2575" width="15.42578125" style="2" customWidth="1"/>
    <col min="2576" max="2816" width="11.42578125" style="2"/>
    <col min="2817" max="2817" width="1.140625" style="2" customWidth="1"/>
    <col min="2818" max="2818" width="4" style="2" customWidth="1"/>
    <col min="2819" max="2819" width="52.7109375" style="2" customWidth="1"/>
    <col min="2820" max="2820" width="12.7109375" style="2" customWidth="1"/>
    <col min="2821" max="2821" width="11.7109375" style="2" customWidth="1"/>
    <col min="2822" max="2822" width="12.7109375" style="2" customWidth="1"/>
    <col min="2823" max="2825" width="0" style="2" hidden="1" customWidth="1"/>
    <col min="2826" max="2826" width="12.7109375" style="2" customWidth="1"/>
    <col min="2827" max="2827" width="11.7109375" style="2" customWidth="1"/>
    <col min="2828" max="2828" width="12.7109375" style="2" customWidth="1"/>
    <col min="2829" max="2829" width="10" style="2" customWidth="1"/>
    <col min="2830" max="2830" width="1.42578125" style="2" customWidth="1"/>
    <col min="2831" max="2831" width="15.42578125" style="2" customWidth="1"/>
    <col min="2832" max="3072" width="11.42578125" style="2"/>
    <col min="3073" max="3073" width="1.140625" style="2" customWidth="1"/>
    <col min="3074" max="3074" width="4" style="2" customWidth="1"/>
    <col min="3075" max="3075" width="52.7109375" style="2" customWidth="1"/>
    <col min="3076" max="3076" width="12.7109375" style="2" customWidth="1"/>
    <col min="3077" max="3077" width="11.7109375" style="2" customWidth="1"/>
    <col min="3078" max="3078" width="12.7109375" style="2" customWidth="1"/>
    <col min="3079" max="3081" width="0" style="2" hidden="1" customWidth="1"/>
    <col min="3082" max="3082" width="12.7109375" style="2" customWidth="1"/>
    <col min="3083" max="3083" width="11.7109375" style="2" customWidth="1"/>
    <col min="3084" max="3084" width="12.7109375" style="2" customWidth="1"/>
    <col min="3085" max="3085" width="10" style="2" customWidth="1"/>
    <col min="3086" max="3086" width="1.42578125" style="2" customWidth="1"/>
    <col min="3087" max="3087" width="15.42578125" style="2" customWidth="1"/>
    <col min="3088" max="3328" width="11.42578125" style="2"/>
    <col min="3329" max="3329" width="1.140625" style="2" customWidth="1"/>
    <col min="3330" max="3330" width="4" style="2" customWidth="1"/>
    <col min="3331" max="3331" width="52.7109375" style="2" customWidth="1"/>
    <col min="3332" max="3332" width="12.7109375" style="2" customWidth="1"/>
    <col min="3333" max="3333" width="11.7109375" style="2" customWidth="1"/>
    <col min="3334" max="3334" width="12.7109375" style="2" customWidth="1"/>
    <col min="3335" max="3337" width="0" style="2" hidden="1" customWidth="1"/>
    <col min="3338" max="3338" width="12.7109375" style="2" customWidth="1"/>
    <col min="3339" max="3339" width="11.7109375" style="2" customWidth="1"/>
    <col min="3340" max="3340" width="12.7109375" style="2" customWidth="1"/>
    <col min="3341" max="3341" width="10" style="2" customWidth="1"/>
    <col min="3342" max="3342" width="1.42578125" style="2" customWidth="1"/>
    <col min="3343" max="3343" width="15.42578125" style="2" customWidth="1"/>
    <col min="3344" max="3584" width="11.42578125" style="2"/>
    <col min="3585" max="3585" width="1.140625" style="2" customWidth="1"/>
    <col min="3586" max="3586" width="4" style="2" customWidth="1"/>
    <col min="3587" max="3587" width="52.7109375" style="2" customWidth="1"/>
    <col min="3588" max="3588" width="12.7109375" style="2" customWidth="1"/>
    <col min="3589" max="3589" width="11.7109375" style="2" customWidth="1"/>
    <col min="3590" max="3590" width="12.7109375" style="2" customWidth="1"/>
    <col min="3591" max="3593" width="0" style="2" hidden="1" customWidth="1"/>
    <col min="3594" max="3594" width="12.7109375" style="2" customWidth="1"/>
    <col min="3595" max="3595" width="11.7109375" style="2" customWidth="1"/>
    <col min="3596" max="3596" width="12.7109375" style="2" customWidth="1"/>
    <col min="3597" max="3597" width="10" style="2" customWidth="1"/>
    <col min="3598" max="3598" width="1.42578125" style="2" customWidth="1"/>
    <col min="3599" max="3599" width="15.42578125" style="2" customWidth="1"/>
    <col min="3600" max="3840" width="11.42578125" style="2"/>
    <col min="3841" max="3841" width="1.140625" style="2" customWidth="1"/>
    <col min="3842" max="3842" width="4" style="2" customWidth="1"/>
    <col min="3843" max="3843" width="52.7109375" style="2" customWidth="1"/>
    <col min="3844" max="3844" width="12.7109375" style="2" customWidth="1"/>
    <col min="3845" max="3845" width="11.7109375" style="2" customWidth="1"/>
    <col min="3846" max="3846" width="12.7109375" style="2" customWidth="1"/>
    <col min="3847" max="3849" width="0" style="2" hidden="1" customWidth="1"/>
    <col min="3850" max="3850" width="12.7109375" style="2" customWidth="1"/>
    <col min="3851" max="3851" width="11.7109375" style="2" customWidth="1"/>
    <col min="3852" max="3852" width="12.7109375" style="2" customWidth="1"/>
    <col min="3853" max="3853" width="10" style="2" customWidth="1"/>
    <col min="3854" max="3854" width="1.42578125" style="2" customWidth="1"/>
    <col min="3855" max="3855" width="15.42578125" style="2" customWidth="1"/>
    <col min="3856" max="4096" width="11.42578125" style="2"/>
    <col min="4097" max="4097" width="1.140625" style="2" customWidth="1"/>
    <col min="4098" max="4098" width="4" style="2" customWidth="1"/>
    <col min="4099" max="4099" width="52.7109375" style="2" customWidth="1"/>
    <col min="4100" max="4100" width="12.7109375" style="2" customWidth="1"/>
    <col min="4101" max="4101" width="11.7109375" style="2" customWidth="1"/>
    <col min="4102" max="4102" width="12.7109375" style="2" customWidth="1"/>
    <col min="4103" max="4105" width="0" style="2" hidden="1" customWidth="1"/>
    <col min="4106" max="4106" width="12.7109375" style="2" customWidth="1"/>
    <col min="4107" max="4107" width="11.7109375" style="2" customWidth="1"/>
    <col min="4108" max="4108" width="12.7109375" style="2" customWidth="1"/>
    <col min="4109" max="4109" width="10" style="2" customWidth="1"/>
    <col min="4110" max="4110" width="1.42578125" style="2" customWidth="1"/>
    <col min="4111" max="4111" width="15.42578125" style="2" customWidth="1"/>
    <col min="4112" max="4352" width="11.42578125" style="2"/>
    <col min="4353" max="4353" width="1.140625" style="2" customWidth="1"/>
    <col min="4354" max="4354" width="4" style="2" customWidth="1"/>
    <col min="4355" max="4355" width="52.7109375" style="2" customWidth="1"/>
    <col min="4356" max="4356" width="12.7109375" style="2" customWidth="1"/>
    <col min="4357" max="4357" width="11.7109375" style="2" customWidth="1"/>
    <col min="4358" max="4358" width="12.7109375" style="2" customWidth="1"/>
    <col min="4359" max="4361" width="0" style="2" hidden="1" customWidth="1"/>
    <col min="4362" max="4362" width="12.7109375" style="2" customWidth="1"/>
    <col min="4363" max="4363" width="11.7109375" style="2" customWidth="1"/>
    <col min="4364" max="4364" width="12.7109375" style="2" customWidth="1"/>
    <col min="4365" max="4365" width="10" style="2" customWidth="1"/>
    <col min="4366" max="4366" width="1.42578125" style="2" customWidth="1"/>
    <col min="4367" max="4367" width="15.42578125" style="2" customWidth="1"/>
    <col min="4368" max="4608" width="11.42578125" style="2"/>
    <col min="4609" max="4609" width="1.140625" style="2" customWidth="1"/>
    <col min="4610" max="4610" width="4" style="2" customWidth="1"/>
    <col min="4611" max="4611" width="52.7109375" style="2" customWidth="1"/>
    <col min="4612" max="4612" width="12.7109375" style="2" customWidth="1"/>
    <col min="4613" max="4613" width="11.7109375" style="2" customWidth="1"/>
    <col min="4614" max="4614" width="12.7109375" style="2" customWidth="1"/>
    <col min="4615" max="4617" width="0" style="2" hidden="1" customWidth="1"/>
    <col min="4618" max="4618" width="12.7109375" style="2" customWidth="1"/>
    <col min="4619" max="4619" width="11.7109375" style="2" customWidth="1"/>
    <col min="4620" max="4620" width="12.7109375" style="2" customWidth="1"/>
    <col min="4621" max="4621" width="10" style="2" customWidth="1"/>
    <col min="4622" max="4622" width="1.42578125" style="2" customWidth="1"/>
    <col min="4623" max="4623" width="15.42578125" style="2" customWidth="1"/>
    <col min="4624" max="4864" width="11.42578125" style="2"/>
    <col min="4865" max="4865" width="1.140625" style="2" customWidth="1"/>
    <col min="4866" max="4866" width="4" style="2" customWidth="1"/>
    <col min="4867" max="4867" width="52.7109375" style="2" customWidth="1"/>
    <col min="4868" max="4868" width="12.7109375" style="2" customWidth="1"/>
    <col min="4869" max="4869" width="11.7109375" style="2" customWidth="1"/>
    <col min="4870" max="4870" width="12.7109375" style="2" customWidth="1"/>
    <col min="4871" max="4873" width="0" style="2" hidden="1" customWidth="1"/>
    <col min="4874" max="4874" width="12.7109375" style="2" customWidth="1"/>
    <col min="4875" max="4875" width="11.7109375" style="2" customWidth="1"/>
    <col min="4876" max="4876" width="12.7109375" style="2" customWidth="1"/>
    <col min="4877" max="4877" width="10" style="2" customWidth="1"/>
    <col min="4878" max="4878" width="1.42578125" style="2" customWidth="1"/>
    <col min="4879" max="4879" width="15.42578125" style="2" customWidth="1"/>
    <col min="4880" max="5120" width="11.42578125" style="2"/>
    <col min="5121" max="5121" width="1.140625" style="2" customWidth="1"/>
    <col min="5122" max="5122" width="4" style="2" customWidth="1"/>
    <col min="5123" max="5123" width="52.7109375" style="2" customWidth="1"/>
    <col min="5124" max="5124" width="12.7109375" style="2" customWidth="1"/>
    <col min="5125" max="5125" width="11.7109375" style="2" customWidth="1"/>
    <col min="5126" max="5126" width="12.7109375" style="2" customWidth="1"/>
    <col min="5127" max="5129" width="0" style="2" hidden="1" customWidth="1"/>
    <col min="5130" max="5130" width="12.7109375" style="2" customWidth="1"/>
    <col min="5131" max="5131" width="11.7109375" style="2" customWidth="1"/>
    <col min="5132" max="5132" width="12.7109375" style="2" customWidth="1"/>
    <col min="5133" max="5133" width="10" style="2" customWidth="1"/>
    <col min="5134" max="5134" width="1.42578125" style="2" customWidth="1"/>
    <col min="5135" max="5135" width="15.42578125" style="2" customWidth="1"/>
    <col min="5136" max="5376" width="11.42578125" style="2"/>
    <col min="5377" max="5377" width="1.140625" style="2" customWidth="1"/>
    <col min="5378" max="5378" width="4" style="2" customWidth="1"/>
    <col min="5379" max="5379" width="52.7109375" style="2" customWidth="1"/>
    <col min="5380" max="5380" width="12.7109375" style="2" customWidth="1"/>
    <col min="5381" max="5381" width="11.7109375" style="2" customWidth="1"/>
    <col min="5382" max="5382" width="12.7109375" style="2" customWidth="1"/>
    <col min="5383" max="5385" width="0" style="2" hidden="1" customWidth="1"/>
    <col min="5386" max="5386" width="12.7109375" style="2" customWidth="1"/>
    <col min="5387" max="5387" width="11.7109375" style="2" customWidth="1"/>
    <col min="5388" max="5388" width="12.7109375" style="2" customWidth="1"/>
    <col min="5389" max="5389" width="10" style="2" customWidth="1"/>
    <col min="5390" max="5390" width="1.42578125" style="2" customWidth="1"/>
    <col min="5391" max="5391" width="15.42578125" style="2" customWidth="1"/>
    <col min="5392" max="5632" width="11.42578125" style="2"/>
    <col min="5633" max="5633" width="1.140625" style="2" customWidth="1"/>
    <col min="5634" max="5634" width="4" style="2" customWidth="1"/>
    <col min="5635" max="5635" width="52.7109375" style="2" customWidth="1"/>
    <col min="5636" max="5636" width="12.7109375" style="2" customWidth="1"/>
    <col min="5637" max="5637" width="11.7109375" style="2" customWidth="1"/>
    <col min="5638" max="5638" width="12.7109375" style="2" customWidth="1"/>
    <col min="5639" max="5641" width="0" style="2" hidden="1" customWidth="1"/>
    <col min="5642" max="5642" width="12.7109375" style="2" customWidth="1"/>
    <col min="5643" max="5643" width="11.7109375" style="2" customWidth="1"/>
    <col min="5644" max="5644" width="12.7109375" style="2" customWidth="1"/>
    <col min="5645" max="5645" width="10" style="2" customWidth="1"/>
    <col min="5646" max="5646" width="1.42578125" style="2" customWidth="1"/>
    <col min="5647" max="5647" width="15.42578125" style="2" customWidth="1"/>
    <col min="5648" max="5888" width="11.42578125" style="2"/>
    <col min="5889" max="5889" width="1.140625" style="2" customWidth="1"/>
    <col min="5890" max="5890" width="4" style="2" customWidth="1"/>
    <col min="5891" max="5891" width="52.7109375" style="2" customWidth="1"/>
    <col min="5892" max="5892" width="12.7109375" style="2" customWidth="1"/>
    <col min="5893" max="5893" width="11.7109375" style="2" customWidth="1"/>
    <col min="5894" max="5894" width="12.7109375" style="2" customWidth="1"/>
    <col min="5895" max="5897" width="0" style="2" hidden="1" customWidth="1"/>
    <col min="5898" max="5898" width="12.7109375" style="2" customWidth="1"/>
    <col min="5899" max="5899" width="11.7109375" style="2" customWidth="1"/>
    <col min="5900" max="5900" width="12.7109375" style="2" customWidth="1"/>
    <col min="5901" max="5901" width="10" style="2" customWidth="1"/>
    <col min="5902" max="5902" width="1.42578125" style="2" customWidth="1"/>
    <col min="5903" max="5903" width="15.42578125" style="2" customWidth="1"/>
    <col min="5904" max="6144" width="11.42578125" style="2"/>
    <col min="6145" max="6145" width="1.140625" style="2" customWidth="1"/>
    <col min="6146" max="6146" width="4" style="2" customWidth="1"/>
    <col min="6147" max="6147" width="52.7109375" style="2" customWidth="1"/>
    <col min="6148" max="6148" width="12.7109375" style="2" customWidth="1"/>
    <col min="6149" max="6149" width="11.7109375" style="2" customWidth="1"/>
    <col min="6150" max="6150" width="12.7109375" style="2" customWidth="1"/>
    <col min="6151" max="6153" width="0" style="2" hidden="1" customWidth="1"/>
    <col min="6154" max="6154" width="12.7109375" style="2" customWidth="1"/>
    <col min="6155" max="6155" width="11.7109375" style="2" customWidth="1"/>
    <col min="6156" max="6156" width="12.7109375" style="2" customWidth="1"/>
    <col min="6157" max="6157" width="10" style="2" customWidth="1"/>
    <col min="6158" max="6158" width="1.42578125" style="2" customWidth="1"/>
    <col min="6159" max="6159" width="15.42578125" style="2" customWidth="1"/>
    <col min="6160" max="6400" width="11.42578125" style="2"/>
    <col min="6401" max="6401" width="1.140625" style="2" customWidth="1"/>
    <col min="6402" max="6402" width="4" style="2" customWidth="1"/>
    <col min="6403" max="6403" width="52.7109375" style="2" customWidth="1"/>
    <col min="6404" max="6404" width="12.7109375" style="2" customWidth="1"/>
    <col min="6405" max="6405" width="11.7109375" style="2" customWidth="1"/>
    <col min="6406" max="6406" width="12.7109375" style="2" customWidth="1"/>
    <col min="6407" max="6409" width="0" style="2" hidden="1" customWidth="1"/>
    <col min="6410" max="6410" width="12.7109375" style="2" customWidth="1"/>
    <col min="6411" max="6411" width="11.7109375" style="2" customWidth="1"/>
    <col min="6412" max="6412" width="12.7109375" style="2" customWidth="1"/>
    <col min="6413" max="6413" width="10" style="2" customWidth="1"/>
    <col min="6414" max="6414" width="1.42578125" style="2" customWidth="1"/>
    <col min="6415" max="6415" width="15.42578125" style="2" customWidth="1"/>
    <col min="6416" max="6656" width="11.42578125" style="2"/>
    <col min="6657" max="6657" width="1.140625" style="2" customWidth="1"/>
    <col min="6658" max="6658" width="4" style="2" customWidth="1"/>
    <col min="6659" max="6659" width="52.7109375" style="2" customWidth="1"/>
    <col min="6660" max="6660" width="12.7109375" style="2" customWidth="1"/>
    <col min="6661" max="6661" width="11.7109375" style="2" customWidth="1"/>
    <col min="6662" max="6662" width="12.7109375" style="2" customWidth="1"/>
    <col min="6663" max="6665" width="0" style="2" hidden="1" customWidth="1"/>
    <col min="6666" max="6666" width="12.7109375" style="2" customWidth="1"/>
    <col min="6667" max="6667" width="11.7109375" style="2" customWidth="1"/>
    <col min="6668" max="6668" width="12.7109375" style="2" customWidth="1"/>
    <col min="6669" max="6669" width="10" style="2" customWidth="1"/>
    <col min="6670" max="6670" width="1.42578125" style="2" customWidth="1"/>
    <col min="6671" max="6671" width="15.42578125" style="2" customWidth="1"/>
    <col min="6672" max="6912" width="11.42578125" style="2"/>
    <col min="6913" max="6913" width="1.140625" style="2" customWidth="1"/>
    <col min="6914" max="6914" width="4" style="2" customWidth="1"/>
    <col min="6915" max="6915" width="52.7109375" style="2" customWidth="1"/>
    <col min="6916" max="6916" width="12.7109375" style="2" customWidth="1"/>
    <col min="6917" max="6917" width="11.7109375" style="2" customWidth="1"/>
    <col min="6918" max="6918" width="12.7109375" style="2" customWidth="1"/>
    <col min="6919" max="6921" width="0" style="2" hidden="1" customWidth="1"/>
    <col min="6922" max="6922" width="12.7109375" style="2" customWidth="1"/>
    <col min="6923" max="6923" width="11.7109375" style="2" customWidth="1"/>
    <col min="6924" max="6924" width="12.7109375" style="2" customWidth="1"/>
    <col min="6925" max="6925" width="10" style="2" customWidth="1"/>
    <col min="6926" max="6926" width="1.42578125" style="2" customWidth="1"/>
    <col min="6927" max="6927" width="15.42578125" style="2" customWidth="1"/>
    <col min="6928" max="7168" width="11.42578125" style="2"/>
    <col min="7169" max="7169" width="1.140625" style="2" customWidth="1"/>
    <col min="7170" max="7170" width="4" style="2" customWidth="1"/>
    <col min="7171" max="7171" width="52.7109375" style="2" customWidth="1"/>
    <col min="7172" max="7172" width="12.7109375" style="2" customWidth="1"/>
    <col min="7173" max="7173" width="11.7109375" style="2" customWidth="1"/>
    <col min="7174" max="7174" width="12.7109375" style="2" customWidth="1"/>
    <col min="7175" max="7177" width="0" style="2" hidden="1" customWidth="1"/>
    <col min="7178" max="7178" width="12.7109375" style="2" customWidth="1"/>
    <col min="7179" max="7179" width="11.7109375" style="2" customWidth="1"/>
    <col min="7180" max="7180" width="12.7109375" style="2" customWidth="1"/>
    <col min="7181" max="7181" width="10" style="2" customWidth="1"/>
    <col min="7182" max="7182" width="1.42578125" style="2" customWidth="1"/>
    <col min="7183" max="7183" width="15.42578125" style="2" customWidth="1"/>
    <col min="7184" max="7424" width="11.42578125" style="2"/>
    <col min="7425" max="7425" width="1.140625" style="2" customWidth="1"/>
    <col min="7426" max="7426" width="4" style="2" customWidth="1"/>
    <col min="7427" max="7427" width="52.7109375" style="2" customWidth="1"/>
    <col min="7428" max="7428" width="12.7109375" style="2" customWidth="1"/>
    <col min="7429" max="7429" width="11.7109375" style="2" customWidth="1"/>
    <col min="7430" max="7430" width="12.7109375" style="2" customWidth="1"/>
    <col min="7431" max="7433" width="0" style="2" hidden="1" customWidth="1"/>
    <col min="7434" max="7434" width="12.7109375" style="2" customWidth="1"/>
    <col min="7435" max="7435" width="11.7109375" style="2" customWidth="1"/>
    <col min="7436" max="7436" width="12.7109375" style="2" customWidth="1"/>
    <col min="7437" max="7437" width="10" style="2" customWidth="1"/>
    <col min="7438" max="7438" width="1.42578125" style="2" customWidth="1"/>
    <col min="7439" max="7439" width="15.42578125" style="2" customWidth="1"/>
    <col min="7440" max="7680" width="11.42578125" style="2"/>
    <col min="7681" max="7681" width="1.140625" style="2" customWidth="1"/>
    <col min="7682" max="7682" width="4" style="2" customWidth="1"/>
    <col min="7683" max="7683" width="52.7109375" style="2" customWidth="1"/>
    <col min="7684" max="7684" width="12.7109375" style="2" customWidth="1"/>
    <col min="7685" max="7685" width="11.7109375" style="2" customWidth="1"/>
    <col min="7686" max="7686" width="12.7109375" style="2" customWidth="1"/>
    <col min="7687" max="7689" width="0" style="2" hidden="1" customWidth="1"/>
    <col min="7690" max="7690" width="12.7109375" style="2" customWidth="1"/>
    <col min="7691" max="7691" width="11.7109375" style="2" customWidth="1"/>
    <col min="7692" max="7692" width="12.7109375" style="2" customWidth="1"/>
    <col min="7693" max="7693" width="10" style="2" customWidth="1"/>
    <col min="7694" max="7694" width="1.42578125" style="2" customWidth="1"/>
    <col min="7695" max="7695" width="15.42578125" style="2" customWidth="1"/>
    <col min="7696" max="7936" width="11.42578125" style="2"/>
    <col min="7937" max="7937" width="1.140625" style="2" customWidth="1"/>
    <col min="7938" max="7938" width="4" style="2" customWidth="1"/>
    <col min="7939" max="7939" width="52.7109375" style="2" customWidth="1"/>
    <col min="7940" max="7940" width="12.7109375" style="2" customWidth="1"/>
    <col min="7941" max="7941" width="11.7109375" style="2" customWidth="1"/>
    <col min="7942" max="7942" width="12.7109375" style="2" customWidth="1"/>
    <col min="7943" max="7945" width="0" style="2" hidden="1" customWidth="1"/>
    <col min="7946" max="7946" width="12.7109375" style="2" customWidth="1"/>
    <col min="7947" max="7947" width="11.7109375" style="2" customWidth="1"/>
    <col min="7948" max="7948" width="12.7109375" style="2" customWidth="1"/>
    <col min="7949" max="7949" width="10" style="2" customWidth="1"/>
    <col min="7950" max="7950" width="1.42578125" style="2" customWidth="1"/>
    <col min="7951" max="7951" width="15.42578125" style="2" customWidth="1"/>
    <col min="7952" max="8192" width="11.42578125" style="2"/>
    <col min="8193" max="8193" width="1.140625" style="2" customWidth="1"/>
    <col min="8194" max="8194" width="4" style="2" customWidth="1"/>
    <col min="8195" max="8195" width="52.7109375" style="2" customWidth="1"/>
    <col min="8196" max="8196" width="12.7109375" style="2" customWidth="1"/>
    <col min="8197" max="8197" width="11.7109375" style="2" customWidth="1"/>
    <col min="8198" max="8198" width="12.7109375" style="2" customWidth="1"/>
    <col min="8199" max="8201" width="0" style="2" hidden="1" customWidth="1"/>
    <col min="8202" max="8202" width="12.7109375" style="2" customWidth="1"/>
    <col min="8203" max="8203" width="11.7109375" style="2" customWidth="1"/>
    <col min="8204" max="8204" width="12.7109375" style="2" customWidth="1"/>
    <col min="8205" max="8205" width="10" style="2" customWidth="1"/>
    <col min="8206" max="8206" width="1.42578125" style="2" customWidth="1"/>
    <col min="8207" max="8207" width="15.42578125" style="2" customWidth="1"/>
    <col min="8208" max="8448" width="11.42578125" style="2"/>
    <col min="8449" max="8449" width="1.140625" style="2" customWidth="1"/>
    <col min="8450" max="8450" width="4" style="2" customWidth="1"/>
    <col min="8451" max="8451" width="52.7109375" style="2" customWidth="1"/>
    <col min="8452" max="8452" width="12.7109375" style="2" customWidth="1"/>
    <col min="8453" max="8453" width="11.7109375" style="2" customWidth="1"/>
    <col min="8454" max="8454" width="12.7109375" style="2" customWidth="1"/>
    <col min="8455" max="8457" width="0" style="2" hidden="1" customWidth="1"/>
    <col min="8458" max="8458" width="12.7109375" style="2" customWidth="1"/>
    <col min="8459" max="8459" width="11.7109375" style="2" customWidth="1"/>
    <col min="8460" max="8460" width="12.7109375" style="2" customWidth="1"/>
    <col min="8461" max="8461" width="10" style="2" customWidth="1"/>
    <col min="8462" max="8462" width="1.42578125" style="2" customWidth="1"/>
    <col min="8463" max="8463" width="15.42578125" style="2" customWidth="1"/>
    <col min="8464" max="8704" width="11.42578125" style="2"/>
    <col min="8705" max="8705" width="1.140625" style="2" customWidth="1"/>
    <col min="8706" max="8706" width="4" style="2" customWidth="1"/>
    <col min="8707" max="8707" width="52.7109375" style="2" customWidth="1"/>
    <col min="8708" max="8708" width="12.7109375" style="2" customWidth="1"/>
    <col min="8709" max="8709" width="11.7109375" style="2" customWidth="1"/>
    <col min="8710" max="8710" width="12.7109375" style="2" customWidth="1"/>
    <col min="8711" max="8713" width="0" style="2" hidden="1" customWidth="1"/>
    <col min="8714" max="8714" width="12.7109375" style="2" customWidth="1"/>
    <col min="8715" max="8715" width="11.7109375" style="2" customWidth="1"/>
    <col min="8716" max="8716" width="12.7109375" style="2" customWidth="1"/>
    <col min="8717" max="8717" width="10" style="2" customWidth="1"/>
    <col min="8718" max="8718" width="1.42578125" style="2" customWidth="1"/>
    <col min="8719" max="8719" width="15.42578125" style="2" customWidth="1"/>
    <col min="8720" max="8960" width="11.42578125" style="2"/>
    <col min="8961" max="8961" width="1.140625" style="2" customWidth="1"/>
    <col min="8962" max="8962" width="4" style="2" customWidth="1"/>
    <col min="8963" max="8963" width="52.7109375" style="2" customWidth="1"/>
    <col min="8964" max="8964" width="12.7109375" style="2" customWidth="1"/>
    <col min="8965" max="8965" width="11.7109375" style="2" customWidth="1"/>
    <col min="8966" max="8966" width="12.7109375" style="2" customWidth="1"/>
    <col min="8967" max="8969" width="0" style="2" hidden="1" customWidth="1"/>
    <col min="8970" max="8970" width="12.7109375" style="2" customWidth="1"/>
    <col min="8971" max="8971" width="11.7109375" style="2" customWidth="1"/>
    <col min="8972" max="8972" width="12.7109375" style="2" customWidth="1"/>
    <col min="8973" max="8973" width="10" style="2" customWidth="1"/>
    <col min="8974" max="8974" width="1.42578125" style="2" customWidth="1"/>
    <col min="8975" max="8975" width="15.42578125" style="2" customWidth="1"/>
    <col min="8976" max="9216" width="11.42578125" style="2"/>
    <col min="9217" max="9217" width="1.140625" style="2" customWidth="1"/>
    <col min="9218" max="9218" width="4" style="2" customWidth="1"/>
    <col min="9219" max="9219" width="52.7109375" style="2" customWidth="1"/>
    <col min="9220" max="9220" width="12.7109375" style="2" customWidth="1"/>
    <col min="9221" max="9221" width="11.7109375" style="2" customWidth="1"/>
    <col min="9222" max="9222" width="12.7109375" style="2" customWidth="1"/>
    <col min="9223" max="9225" width="0" style="2" hidden="1" customWidth="1"/>
    <col min="9226" max="9226" width="12.7109375" style="2" customWidth="1"/>
    <col min="9227" max="9227" width="11.7109375" style="2" customWidth="1"/>
    <col min="9228" max="9228" width="12.7109375" style="2" customWidth="1"/>
    <col min="9229" max="9229" width="10" style="2" customWidth="1"/>
    <col min="9230" max="9230" width="1.42578125" style="2" customWidth="1"/>
    <col min="9231" max="9231" width="15.42578125" style="2" customWidth="1"/>
    <col min="9232" max="9472" width="11.42578125" style="2"/>
    <col min="9473" max="9473" width="1.140625" style="2" customWidth="1"/>
    <col min="9474" max="9474" width="4" style="2" customWidth="1"/>
    <col min="9475" max="9475" width="52.7109375" style="2" customWidth="1"/>
    <col min="9476" max="9476" width="12.7109375" style="2" customWidth="1"/>
    <col min="9477" max="9477" width="11.7109375" style="2" customWidth="1"/>
    <col min="9478" max="9478" width="12.7109375" style="2" customWidth="1"/>
    <col min="9479" max="9481" width="0" style="2" hidden="1" customWidth="1"/>
    <col min="9482" max="9482" width="12.7109375" style="2" customWidth="1"/>
    <col min="9483" max="9483" width="11.7109375" style="2" customWidth="1"/>
    <col min="9484" max="9484" width="12.7109375" style="2" customWidth="1"/>
    <col min="9485" max="9485" width="10" style="2" customWidth="1"/>
    <col min="9486" max="9486" width="1.42578125" style="2" customWidth="1"/>
    <col min="9487" max="9487" width="15.42578125" style="2" customWidth="1"/>
    <col min="9488" max="9728" width="11.42578125" style="2"/>
    <col min="9729" max="9729" width="1.140625" style="2" customWidth="1"/>
    <col min="9730" max="9730" width="4" style="2" customWidth="1"/>
    <col min="9731" max="9731" width="52.7109375" style="2" customWidth="1"/>
    <col min="9732" max="9732" width="12.7109375" style="2" customWidth="1"/>
    <col min="9733" max="9733" width="11.7109375" style="2" customWidth="1"/>
    <col min="9734" max="9734" width="12.7109375" style="2" customWidth="1"/>
    <col min="9735" max="9737" width="0" style="2" hidden="1" customWidth="1"/>
    <col min="9738" max="9738" width="12.7109375" style="2" customWidth="1"/>
    <col min="9739" max="9739" width="11.7109375" style="2" customWidth="1"/>
    <col min="9740" max="9740" width="12.7109375" style="2" customWidth="1"/>
    <col min="9741" max="9741" width="10" style="2" customWidth="1"/>
    <col min="9742" max="9742" width="1.42578125" style="2" customWidth="1"/>
    <col min="9743" max="9743" width="15.42578125" style="2" customWidth="1"/>
    <col min="9744" max="9984" width="11.42578125" style="2"/>
    <col min="9985" max="9985" width="1.140625" style="2" customWidth="1"/>
    <col min="9986" max="9986" width="4" style="2" customWidth="1"/>
    <col min="9987" max="9987" width="52.7109375" style="2" customWidth="1"/>
    <col min="9988" max="9988" width="12.7109375" style="2" customWidth="1"/>
    <col min="9989" max="9989" width="11.7109375" style="2" customWidth="1"/>
    <col min="9990" max="9990" width="12.7109375" style="2" customWidth="1"/>
    <col min="9991" max="9993" width="0" style="2" hidden="1" customWidth="1"/>
    <col min="9994" max="9994" width="12.7109375" style="2" customWidth="1"/>
    <col min="9995" max="9995" width="11.7109375" style="2" customWidth="1"/>
    <col min="9996" max="9996" width="12.7109375" style="2" customWidth="1"/>
    <col min="9997" max="9997" width="10" style="2" customWidth="1"/>
    <col min="9998" max="9998" width="1.42578125" style="2" customWidth="1"/>
    <col min="9999" max="9999" width="15.42578125" style="2" customWidth="1"/>
    <col min="10000" max="10240" width="11.42578125" style="2"/>
    <col min="10241" max="10241" width="1.140625" style="2" customWidth="1"/>
    <col min="10242" max="10242" width="4" style="2" customWidth="1"/>
    <col min="10243" max="10243" width="52.7109375" style="2" customWidth="1"/>
    <col min="10244" max="10244" width="12.7109375" style="2" customWidth="1"/>
    <col min="10245" max="10245" width="11.7109375" style="2" customWidth="1"/>
    <col min="10246" max="10246" width="12.7109375" style="2" customWidth="1"/>
    <col min="10247" max="10249" width="0" style="2" hidden="1" customWidth="1"/>
    <col min="10250" max="10250" width="12.7109375" style="2" customWidth="1"/>
    <col min="10251" max="10251" width="11.7109375" style="2" customWidth="1"/>
    <col min="10252" max="10252" width="12.7109375" style="2" customWidth="1"/>
    <col min="10253" max="10253" width="10" style="2" customWidth="1"/>
    <col min="10254" max="10254" width="1.42578125" style="2" customWidth="1"/>
    <col min="10255" max="10255" width="15.42578125" style="2" customWidth="1"/>
    <col min="10256" max="10496" width="11.42578125" style="2"/>
    <col min="10497" max="10497" width="1.140625" style="2" customWidth="1"/>
    <col min="10498" max="10498" width="4" style="2" customWidth="1"/>
    <col min="10499" max="10499" width="52.7109375" style="2" customWidth="1"/>
    <col min="10500" max="10500" width="12.7109375" style="2" customWidth="1"/>
    <col min="10501" max="10501" width="11.7109375" style="2" customWidth="1"/>
    <col min="10502" max="10502" width="12.7109375" style="2" customWidth="1"/>
    <col min="10503" max="10505" width="0" style="2" hidden="1" customWidth="1"/>
    <col min="10506" max="10506" width="12.7109375" style="2" customWidth="1"/>
    <col min="10507" max="10507" width="11.7109375" style="2" customWidth="1"/>
    <col min="10508" max="10508" width="12.7109375" style="2" customWidth="1"/>
    <col min="10509" max="10509" width="10" style="2" customWidth="1"/>
    <col min="10510" max="10510" width="1.42578125" style="2" customWidth="1"/>
    <col min="10511" max="10511" width="15.42578125" style="2" customWidth="1"/>
    <col min="10512" max="10752" width="11.42578125" style="2"/>
    <col min="10753" max="10753" width="1.140625" style="2" customWidth="1"/>
    <col min="10754" max="10754" width="4" style="2" customWidth="1"/>
    <col min="10755" max="10755" width="52.7109375" style="2" customWidth="1"/>
    <col min="10756" max="10756" width="12.7109375" style="2" customWidth="1"/>
    <col min="10757" max="10757" width="11.7109375" style="2" customWidth="1"/>
    <col min="10758" max="10758" width="12.7109375" style="2" customWidth="1"/>
    <col min="10759" max="10761" width="0" style="2" hidden="1" customWidth="1"/>
    <col min="10762" max="10762" width="12.7109375" style="2" customWidth="1"/>
    <col min="10763" max="10763" width="11.7109375" style="2" customWidth="1"/>
    <col min="10764" max="10764" width="12.7109375" style="2" customWidth="1"/>
    <col min="10765" max="10765" width="10" style="2" customWidth="1"/>
    <col min="10766" max="10766" width="1.42578125" style="2" customWidth="1"/>
    <col min="10767" max="10767" width="15.42578125" style="2" customWidth="1"/>
    <col min="10768" max="11008" width="11.42578125" style="2"/>
    <col min="11009" max="11009" width="1.140625" style="2" customWidth="1"/>
    <col min="11010" max="11010" width="4" style="2" customWidth="1"/>
    <col min="11011" max="11011" width="52.7109375" style="2" customWidth="1"/>
    <col min="11012" max="11012" width="12.7109375" style="2" customWidth="1"/>
    <col min="11013" max="11013" width="11.7109375" style="2" customWidth="1"/>
    <col min="11014" max="11014" width="12.7109375" style="2" customWidth="1"/>
    <col min="11015" max="11017" width="0" style="2" hidden="1" customWidth="1"/>
    <col min="11018" max="11018" width="12.7109375" style="2" customWidth="1"/>
    <col min="11019" max="11019" width="11.7109375" style="2" customWidth="1"/>
    <col min="11020" max="11020" width="12.7109375" style="2" customWidth="1"/>
    <col min="11021" max="11021" width="10" style="2" customWidth="1"/>
    <col min="11022" max="11022" width="1.42578125" style="2" customWidth="1"/>
    <col min="11023" max="11023" width="15.42578125" style="2" customWidth="1"/>
    <col min="11024" max="11264" width="11.42578125" style="2"/>
    <col min="11265" max="11265" width="1.140625" style="2" customWidth="1"/>
    <col min="11266" max="11266" width="4" style="2" customWidth="1"/>
    <col min="11267" max="11267" width="52.7109375" style="2" customWidth="1"/>
    <col min="11268" max="11268" width="12.7109375" style="2" customWidth="1"/>
    <col min="11269" max="11269" width="11.7109375" style="2" customWidth="1"/>
    <col min="11270" max="11270" width="12.7109375" style="2" customWidth="1"/>
    <col min="11271" max="11273" width="0" style="2" hidden="1" customWidth="1"/>
    <col min="11274" max="11274" width="12.7109375" style="2" customWidth="1"/>
    <col min="11275" max="11275" width="11.7109375" style="2" customWidth="1"/>
    <col min="11276" max="11276" width="12.7109375" style="2" customWidth="1"/>
    <col min="11277" max="11277" width="10" style="2" customWidth="1"/>
    <col min="11278" max="11278" width="1.42578125" style="2" customWidth="1"/>
    <col min="11279" max="11279" width="15.42578125" style="2" customWidth="1"/>
    <col min="11280" max="11520" width="11.42578125" style="2"/>
    <col min="11521" max="11521" width="1.140625" style="2" customWidth="1"/>
    <col min="11522" max="11522" width="4" style="2" customWidth="1"/>
    <col min="11523" max="11523" width="52.7109375" style="2" customWidth="1"/>
    <col min="11524" max="11524" width="12.7109375" style="2" customWidth="1"/>
    <col min="11525" max="11525" width="11.7109375" style="2" customWidth="1"/>
    <col min="11526" max="11526" width="12.7109375" style="2" customWidth="1"/>
    <col min="11527" max="11529" width="0" style="2" hidden="1" customWidth="1"/>
    <col min="11530" max="11530" width="12.7109375" style="2" customWidth="1"/>
    <col min="11531" max="11531" width="11.7109375" style="2" customWidth="1"/>
    <col min="11532" max="11532" width="12.7109375" style="2" customWidth="1"/>
    <col min="11533" max="11533" width="10" style="2" customWidth="1"/>
    <col min="11534" max="11534" width="1.42578125" style="2" customWidth="1"/>
    <col min="11535" max="11535" width="15.42578125" style="2" customWidth="1"/>
    <col min="11536" max="11776" width="11.42578125" style="2"/>
    <col min="11777" max="11777" width="1.140625" style="2" customWidth="1"/>
    <col min="11778" max="11778" width="4" style="2" customWidth="1"/>
    <col min="11779" max="11779" width="52.7109375" style="2" customWidth="1"/>
    <col min="11780" max="11780" width="12.7109375" style="2" customWidth="1"/>
    <col min="11781" max="11781" width="11.7109375" style="2" customWidth="1"/>
    <col min="11782" max="11782" width="12.7109375" style="2" customWidth="1"/>
    <col min="11783" max="11785" width="0" style="2" hidden="1" customWidth="1"/>
    <col min="11786" max="11786" width="12.7109375" style="2" customWidth="1"/>
    <col min="11787" max="11787" width="11.7109375" style="2" customWidth="1"/>
    <col min="11788" max="11788" width="12.7109375" style="2" customWidth="1"/>
    <col min="11789" max="11789" width="10" style="2" customWidth="1"/>
    <col min="11790" max="11790" width="1.42578125" style="2" customWidth="1"/>
    <col min="11791" max="11791" width="15.42578125" style="2" customWidth="1"/>
    <col min="11792" max="12032" width="11.42578125" style="2"/>
    <col min="12033" max="12033" width="1.140625" style="2" customWidth="1"/>
    <col min="12034" max="12034" width="4" style="2" customWidth="1"/>
    <col min="12035" max="12035" width="52.7109375" style="2" customWidth="1"/>
    <col min="12036" max="12036" width="12.7109375" style="2" customWidth="1"/>
    <col min="12037" max="12037" width="11.7109375" style="2" customWidth="1"/>
    <col min="12038" max="12038" width="12.7109375" style="2" customWidth="1"/>
    <col min="12039" max="12041" width="0" style="2" hidden="1" customWidth="1"/>
    <col min="12042" max="12042" width="12.7109375" style="2" customWidth="1"/>
    <col min="12043" max="12043" width="11.7109375" style="2" customWidth="1"/>
    <col min="12044" max="12044" width="12.7109375" style="2" customWidth="1"/>
    <col min="12045" max="12045" width="10" style="2" customWidth="1"/>
    <col min="12046" max="12046" width="1.42578125" style="2" customWidth="1"/>
    <col min="12047" max="12047" width="15.42578125" style="2" customWidth="1"/>
    <col min="12048" max="12288" width="11.42578125" style="2"/>
    <col min="12289" max="12289" width="1.140625" style="2" customWidth="1"/>
    <col min="12290" max="12290" width="4" style="2" customWidth="1"/>
    <col min="12291" max="12291" width="52.7109375" style="2" customWidth="1"/>
    <col min="12292" max="12292" width="12.7109375" style="2" customWidth="1"/>
    <col min="12293" max="12293" width="11.7109375" style="2" customWidth="1"/>
    <col min="12294" max="12294" width="12.7109375" style="2" customWidth="1"/>
    <col min="12295" max="12297" width="0" style="2" hidden="1" customWidth="1"/>
    <col min="12298" max="12298" width="12.7109375" style="2" customWidth="1"/>
    <col min="12299" max="12299" width="11.7109375" style="2" customWidth="1"/>
    <col min="12300" max="12300" width="12.7109375" style="2" customWidth="1"/>
    <col min="12301" max="12301" width="10" style="2" customWidth="1"/>
    <col min="12302" max="12302" width="1.42578125" style="2" customWidth="1"/>
    <col min="12303" max="12303" width="15.42578125" style="2" customWidth="1"/>
    <col min="12304" max="12544" width="11.42578125" style="2"/>
    <col min="12545" max="12545" width="1.140625" style="2" customWidth="1"/>
    <col min="12546" max="12546" width="4" style="2" customWidth="1"/>
    <col min="12547" max="12547" width="52.7109375" style="2" customWidth="1"/>
    <col min="12548" max="12548" width="12.7109375" style="2" customWidth="1"/>
    <col min="12549" max="12549" width="11.7109375" style="2" customWidth="1"/>
    <col min="12550" max="12550" width="12.7109375" style="2" customWidth="1"/>
    <col min="12551" max="12553" width="0" style="2" hidden="1" customWidth="1"/>
    <col min="12554" max="12554" width="12.7109375" style="2" customWidth="1"/>
    <col min="12555" max="12555" width="11.7109375" style="2" customWidth="1"/>
    <col min="12556" max="12556" width="12.7109375" style="2" customWidth="1"/>
    <col min="12557" max="12557" width="10" style="2" customWidth="1"/>
    <col min="12558" max="12558" width="1.42578125" style="2" customWidth="1"/>
    <col min="12559" max="12559" width="15.42578125" style="2" customWidth="1"/>
    <col min="12560" max="12800" width="11.42578125" style="2"/>
    <col min="12801" max="12801" width="1.140625" style="2" customWidth="1"/>
    <col min="12802" max="12802" width="4" style="2" customWidth="1"/>
    <col min="12803" max="12803" width="52.7109375" style="2" customWidth="1"/>
    <col min="12804" max="12804" width="12.7109375" style="2" customWidth="1"/>
    <col min="12805" max="12805" width="11.7109375" style="2" customWidth="1"/>
    <col min="12806" max="12806" width="12.7109375" style="2" customWidth="1"/>
    <col min="12807" max="12809" width="0" style="2" hidden="1" customWidth="1"/>
    <col min="12810" max="12810" width="12.7109375" style="2" customWidth="1"/>
    <col min="12811" max="12811" width="11.7109375" style="2" customWidth="1"/>
    <col min="12812" max="12812" width="12.7109375" style="2" customWidth="1"/>
    <col min="12813" max="12813" width="10" style="2" customWidth="1"/>
    <col min="12814" max="12814" width="1.42578125" style="2" customWidth="1"/>
    <col min="12815" max="12815" width="15.42578125" style="2" customWidth="1"/>
    <col min="12816" max="13056" width="11.42578125" style="2"/>
    <col min="13057" max="13057" width="1.140625" style="2" customWidth="1"/>
    <col min="13058" max="13058" width="4" style="2" customWidth="1"/>
    <col min="13059" max="13059" width="52.7109375" style="2" customWidth="1"/>
    <col min="13060" max="13060" width="12.7109375" style="2" customWidth="1"/>
    <col min="13061" max="13061" width="11.7109375" style="2" customWidth="1"/>
    <col min="13062" max="13062" width="12.7109375" style="2" customWidth="1"/>
    <col min="13063" max="13065" width="0" style="2" hidden="1" customWidth="1"/>
    <col min="13066" max="13066" width="12.7109375" style="2" customWidth="1"/>
    <col min="13067" max="13067" width="11.7109375" style="2" customWidth="1"/>
    <col min="13068" max="13068" width="12.7109375" style="2" customWidth="1"/>
    <col min="13069" max="13069" width="10" style="2" customWidth="1"/>
    <col min="13070" max="13070" width="1.42578125" style="2" customWidth="1"/>
    <col min="13071" max="13071" width="15.42578125" style="2" customWidth="1"/>
    <col min="13072" max="13312" width="11.42578125" style="2"/>
    <col min="13313" max="13313" width="1.140625" style="2" customWidth="1"/>
    <col min="13314" max="13314" width="4" style="2" customWidth="1"/>
    <col min="13315" max="13315" width="52.7109375" style="2" customWidth="1"/>
    <col min="13316" max="13316" width="12.7109375" style="2" customWidth="1"/>
    <col min="13317" max="13317" width="11.7109375" style="2" customWidth="1"/>
    <col min="13318" max="13318" width="12.7109375" style="2" customWidth="1"/>
    <col min="13319" max="13321" width="0" style="2" hidden="1" customWidth="1"/>
    <col min="13322" max="13322" width="12.7109375" style="2" customWidth="1"/>
    <col min="13323" max="13323" width="11.7109375" style="2" customWidth="1"/>
    <col min="13324" max="13324" width="12.7109375" style="2" customWidth="1"/>
    <col min="13325" max="13325" width="10" style="2" customWidth="1"/>
    <col min="13326" max="13326" width="1.42578125" style="2" customWidth="1"/>
    <col min="13327" max="13327" width="15.42578125" style="2" customWidth="1"/>
    <col min="13328" max="13568" width="11.42578125" style="2"/>
    <col min="13569" max="13569" width="1.140625" style="2" customWidth="1"/>
    <col min="13570" max="13570" width="4" style="2" customWidth="1"/>
    <col min="13571" max="13571" width="52.7109375" style="2" customWidth="1"/>
    <col min="13572" max="13572" width="12.7109375" style="2" customWidth="1"/>
    <col min="13573" max="13573" width="11.7109375" style="2" customWidth="1"/>
    <col min="13574" max="13574" width="12.7109375" style="2" customWidth="1"/>
    <col min="13575" max="13577" width="0" style="2" hidden="1" customWidth="1"/>
    <col min="13578" max="13578" width="12.7109375" style="2" customWidth="1"/>
    <col min="13579" max="13579" width="11.7109375" style="2" customWidth="1"/>
    <col min="13580" max="13580" width="12.7109375" style="2" customWidth="1"/>
    <col min="13581" max="13581" width="10" style="2" customWidth="1"/>
    <col min="13582" max="13582" width="1.42578125" style="2" customWidth="1"/>
    <col min="13583" max="13583" width="15.42578125" style="2" customWidth="1"/>
    <col min="13584" max="13824" width="11.42578125" style="2"/>
    <col min="13825" max="13825" width="1.140625" style="2" customWidth="1"/>
    <col min="13826" max="13826" width="4" style="2" customWidth="1"/>
    <col min="13827" max="13827" width="52.7109375" style="2" customWidth="1"/>
    <col min="13828" max="13828" width="12.7109375" style="2" customWidth="1"/>
    <col min="13829" max="13829" width="11.7109375" style="2" customWidth="1"/>
    <col min="13830" max="13830" width="12.7109375" style="2" customWidth="1"/>
    <col min="13831" max="13833" width="0" style="2" hidden="1" customWidth="1"/>
    <col min="13834" max="13834" width="12.7109375" style="2" customWidth="1"/>
    <col min="13835" max="13835" width="11.7109375" style="2" customWidth="1"/>
    <col min="13836" max="13836" width="12.7109375" style="2" customWidth="1"/>
    <col min="13837" max="13837" width="10" style="2" customWidth="1"/>
    <col min="13838" max="13838" width="1.42578125" style="2" customWidth="1"/>
    <col min="13839" max="13839" width="15.42578125" style="2" customWidth="1"/>
    <col min="13840" max="14080" width="11.42578125" style="2"/>
    <col min="14081" max="14081" width="1.140625" style="2" customWidth="1"/>
    <col min="14082" max="14082" width="4" style="2" customWidth="1"/>
    <col min="14083" max="14083" width="52.7109375" style="2" customWidth="1"/>
    <col min="14084" max="14084" width="12.7109375" style="2" customWidth="1"/>
    <col min="14085" max="14085" width="11.7109375" style="2" customWidth="1"/>
    <col min="14086" max="14086" width="12.7109375" style="2" customWidth="1"/>
    <col min="14087" max="14089" width="0" style="2" hidden="1" customWidth="1"/>
    <col min="14090" max="14090" width="12.7109375" style="2" customWidth="1"/>
    <col min="14091" max="14091" width="11.7109375" style="2" customWidth="1"/>
    <col min="14092" max="14092" width="12.7109375" style="2" customWidth="1"/>
    <col min="14093" max="14093" width="10" style="2" customWidth="1"/>
    <col min="14094" max="14094" width="1.42578125" style="2" customWidth="1"/>
    <col min="14095" max="14095" width="15.42578125" style="2" customWidth="1"/>
    <col min="14096" max="14336" width="11.42578125" style="2"/>
    <col min="14337" max="14337" width="1.140625" style="2" customWidth="1"/>
    <col min="14338" max="14338" width="4" style="2" customWidth="1"/>
    <col min="14339" max="14339" width="52.7109375" style="2" customWidth="1"/>
    <col min="14340" max="14340" width="12.7109375" style="2" customWidth="1"/>
    <col min="14341" max="14341" width="11.7109375" style="2" customWidth="1"/>
    <col min="14342" max="14342" width="12.7109375" style="2" customWidth="1"/>
    <col min="14343" max="14345" width="0" style="2" hidden="1" customWidth="1"/>
    <col min="14346" max="14346" width="12.7109375" style="2" customWidth="1"/>
    <col min="14347" max="14347" width="11.7109375" style="2" customWidth="1"/>
    <col min="14348" max="14348" width="12.7109375" style="2" customWidth="1"/>
    <col min="14349" max="14349" width="10" style="2" customWidth="1"/>
    <col min="14350" max="14350" width="1.42578125" style="2" customWidth="1"/>
    <col min="14351" max="14351" width="15.42578125" style="2" customWidth="1"/>
    <col min="14352" max="14592" width="11.42578125" style="2"/>
    <col min="14593" max="14593" width="1.140625" style="2" customWidth="1"/>
    <col min="14594" max="14594" width="4" style="2" customWidth="1"/>
    <col min="14595" max="14595" width="52.7109375" style="2" customWidth="1"/>
    <col min="14596" max="14596" width="12.7109375" style="2" customWidth="1"/>
    <col min="14597" max="14597" width="11.7109375" style="2" customWidth="1"/>
    <col min="14598" max="14598" width="12.7109375" style="2" customWidth="1"/>
    <col min="14599" max="14601" width="0" style="2" hidden="1" customWidth="1"/>
    <col min="14602" max="14602" width="12.7109375" style="2" customWidth="1"/>
    <col min="14603" max="14603" width="11.7109375" style="2" customWidth="1"/>
    <col min="14604" max="14604" width="12.7109375" style="2" customWidth="1"/>
    <col min="14605" max="14605" width="10" style="2" customWidth="1"/>
    <col min="14606" max="14606" width="1.42578125" style="2" customWidth="1"/>
    <col min="14607" max="14607" width="15.42578125" style="2" customWidth="1"/>
    <col min="14608" max="14848" width="11.42578125" style="2"/>
    <col min="14849" max="14849" width="1.140625" style="2" customWidth="1"/>
    <col min="14850" max="14850" width="4" style="2" customWidth="1"/>
    <col min="14851" max="14851" width="52.7109375" style="2" customWidth="1"/>
    <col min="14852" max="14852" width="12.7109375" style="2" customWidth="1"/>
    <col min="14853" max="14853" width="11.7109375" style="2" customWidth="1"/>
    <col min="14854" max="14854" width="12.7109375" style="2" customWidth="1"/>
    <col min="14855" max="14857" width="0" style="2" hidden="1" customWidth="1"/>
    <col min="14858" max="14858" width="12.7109375" style="2" customWidth="1"/>
    <col min="14859" max="14859" width="11.7109375" style="2" customWidth="1"/>
    <col min="14860" max="14860" width="12.7109375" style="2" customWidth="1"/>
    <col min="14861" max="14861" width="10" style="2" customWidth="1"/>
    <col min="14862" max="14862" width="1.42578125" style="2" customWidth="1"/>
    <col min="14863" max="14863" width="15.42578125" style="2" customWidth="1"/>
    <col min="14864" max="15104" width="11.42578125" style="2"/>
    <col min="15105" max="15105" width="1.140625" style="2" customWidth="1"/>
    <col min="15106" max="15106" width="4" style="2" customWidth="1"/>
    <col min="15107" max="15107" width="52.7109375" style="2" customWidth="1"/>
    <col min="15108" max="15108" width="12.7109375" style="2" customWidth="1"/>
    <col min="15109" max="15109" width="11.7109375" style="2" customWidth="1"/>
    <col min="15110" max="15110" width="12.7109375" style="2" customWidth="1"/>
    <col min="15111" max="15113" width="0" style="2" hidden="1" customWidth="1"/>
    <col min="15114" max="15114" width="12.7109375" style="2" customWidth="1"/>
    <col min="15115" max="15115" width="11.7109375" style="2" customWidth="1"/>
    <col min="15116" max="15116" width="12.7109375" style="2" customWidth="1"/>
    <col min="15117" max="15117" width="10" style="2" customWidth="1"/>
    <col min="15118" max="15118" width="1.42578125" style="2" customWidth="1"/>
    <col min="15119" max="15119" width="15.42578125" style="2" customWidth="1"/>
    <col min="15120" max="15360" width="11.42578125" style="2"/>
    <col min="15361" max="15361" width="1.140625" style="2" customWidth="1"/>
    <col min="15362" max="15362" width="4" style="2" customWidth="1"/>
    <col min="15363" max="15363" width="52.7109375" style="2" customWidth="1"/>
    <col min="15364" max="15364" width="12.7109375" style="2" customWidth="1"/>
    <col min="15365" max="15365" width="11.7109375" style="2" customWidth="1"/>
    <col min="15366" max="15366" width="12.7109375" style="2" customWidth="1"/>
    <col min="15367" max="15369" width="0" style="2" hidden="1" customWidth="1"/>
    <col min="15370" max="15370" width="12.7109375" style="2" customWidth="1"/>
    <col min="15371" max="15371" width="11.7109375" style="2" customWidth="1"/>
    <col min="15372" max="15372" width="12.7109375" style="2" customWidth="1"/>
    <col min="15373" max="15373" width="10" style="2" customWidth="1"/>
    <col min="15374" max="15374" width="1.42578125" style="2" customWidth="1"/>
    <col min="15375" max="15375" width="15.42578125" style="2" customWidth="1"/>
    <col min="15376" max="15616" width="11.42578125" style="2"/>
    <col min="15617" max="15617" width="1.140625" style="2" customWidth="1"/>
    <col min="15618" max="15618" width="4" style="2" customWidth="1"/>
    <col min="15619" max="15619" width="52.7109375" style="2" customWidth="1"/>
    <col min="15620" max="15620" width="12.7109375" style="2" customWidth="1"/>
    <col min="15621" max="15621" width="11.7109375" style="2" customWidth="1"/>
    <col min="15622" max="15622" width="12.7109375" style="2" customWidth="1"/>
    <col min="15623" max="15625" width="0" style="2" hidden="1" customWidth="1"/>
    <col min="15626" max="15626" width="12.7109375" style="2" customWidth="1"/>
    <col min="15627" max="15627" width="11.7109375" style="2" customWidth="1"/>
    <col min="15628" max="15628" width="12.7109375" style="2" customWidth="1"/>
    <col min="15629" max="15629" width="10" style="2" customWidth="1"/>
    <col min="15630" max="15630" width="1.42578125" style="2" customWidth="1"/>
    <col min="15631" max="15631" width="15.42578125" style="2" customWidth="1"/>
    <col min="15632" max="15872" width="11.42578125" style="2"/>
    <col min="15873" max="15873" width="1.140625" style="2" customWidth="1"/>
    <col min="15874" max="15874" width="4" style="2" customWidth="1"/>
    <col min="15875" max="15875" width="52.7109375" style="2" customWidth="1"/>
    <col min="15876" max="15876" width="12.7109375" style="2" customWidth="1"/>
    <col min="15877" max="15877" width="11.7109375" style="2" customWidth="1"/>
    <col min="15878" max="15878" width="12.7109375" style="2" customWidth="1"/>
    <col min="15879" max="15881" width="0" style="2" hidden="1" customWidth="1"/>
    <col min="15882" max="15882" width="12.7109375" style="2" customWidth="1"/>
    <col min="15883" max="15883" width="11.7109375" style="2" customWidth="1"/>
    <col min="15884" max="15884" width="12.7109375" style="2" customWidth="1"/>
    <col min="15885" max="15885" width="10" style="2" customWidth="1"/>
    <col min="15886" max="15886" width="1.42578125" style="2" customWidth="1"/>
    <col min="15887" max="15887" width="15.42578125" style="2" customWidth="1"/>
    <col min="15888" max="16128" width="11.42578125" style="2"/>
    <col min="16129" max="16129" width="1.140625" style="2" customWidth="1"/>
    <col min="16130" max="16130" width="4" style="2" customWidth="1"/>
    <col min="16131" max="16131" width="52.7109375" style="2" customWidth="1"/>
    <col min="16132" max="16132" width="12.7109375" style="2" customWidth="1"/>
    <col min="16133" max="16133" width="11.7109375" style="2" customWidth="1"/>
    <col min="16134" max="16134" width="12.7109375" style="2" customWidth="1"/>
    <col min="16135" max="16137" width="0" style="2" hidden="1" customWidth="1"/>
    <col min="16138" max="16138" width="12.7109375" style="2" customWidth="1"/>
    <col min="16139" max="16139" width="11.7109375" style="2" customWidth="1"/>
    <col min="16140" max="16140" width="12.7109375" style="2" customWidth="1"/>
    <col min="16141" max="16141" width="10" style="2" customWidth="1"/>
    <col min="16142" max="16142" width="1.42578125" style="2" customWidth="1"/>
    <col min="16143" max="16143" width="15.42578125" style="2" customWidth="1"/>
    <col min="16144" max="16384" width="11.42578125" style="2"/>
  </cols>
  <sheetData>
    <row r="1" spans="2:12" s="5" customFormat="1" ht="12.75" x14ac:dyDescent="0.2">
      <c r="B1" s="3"/>
      <c r="C1" s="4"/>
      <c r="D1" s="4"/>
      <c r="E1" s="4"/>
      <c r="F1" s="4"/>
      <c r="G1" s="4"/>
      <c r="H1" s="4"/>
      <c r="I1" s="4"/>
      <c r="J1" s="4"/>
      <c r="K1" s="4"/>
      <c r="L1" s="2"/>
    </row>
    <row r="2" spans="2:12" s="5" customFormat="1" ht="12.75" x14ac:dyDescent="0.2">
      <c r="B2" s="3"/>
      <c r="C2" s="4"/>
      <c r="D2" s="4"/>
      <c r="E2" s="4"/>
      <c r="F2" s="4"/>
      <c r="G2" s="4"/>
      <c r="H2" s="4"/>
      <c r="I2" s="4"/>
      <c r="J2" s="4"/>
      <c r="K2" s="4"/>
      <c r="L2" s="2"/>
    </row>
    <row r="3" spans="2:12" s="5" customFormat="1" ht="12.75" x14ac:dyDescent="0.25">
      <c r="B3" s="3"/>
      <c r="C3" s="4"/>
      <c r="D3" s="4"/>
      <c r="E3" s="4"/>
      <c r="F3" s="4"/>
      <c r="G3" s="4"/>
      <c r="H3" s="4"/>
      <c r="I3" s="4"/>
      <c r="J3" s="4"/>
      <c r="K3" s="4"/>
    </row>
    <row r="4" spans="2:12" s="5" customFormat="1" ht="12.75" x14ac:dyDescent="0.25">
      <c r="B4" s="3"/>
      <c r="C4" s="4"/>
      <c r="D4" s="4"/>
      <c r="E4" s="4"/>
      <c r="F4" s="4"/>
      <c r="G4" s="4"/>
      <c r="H4" s="4"/>
      <c r="I4" s="4"/>
      <c r="J4" s="4"/>
      <c r="K4" s="4"/>
    </row>
    <row r="5" spans="2:12" s="5" customFormat="1" ht="12.75" x14ac:dyDescent="0.25">
      <c r="B5" s="3"/>
      <c r="C5" s="4"/>
      <c r="D5" s="4"/>
      <c r="E5" s="4"/>
      <c r="F5" s="4"/>
      <c r="G5" s="4"/>
      <c r="H5" s="4"/>
      <c r="I5" s="4"/>
      <c r="J5" s="4"/>
      <c r="K5" s="4"/>
    </row>
    <row r="6" spans="2:12" s="5" customFormat="1" ht="12.75" x14ac:dyDescent="0.25">
      <c r="B6" s="3"/>
      <c r="C6" s="4"/>
      <c r="D6" s="4"/>
      <c r="E6" s="4"/>
      <c r="F6" s="4"/>
      <c r="G6" s="4"/>
      <c r="H6" s="4"/>
      <c r="I6" s="4"/>
      <c r="J6" s="4"/>
      <c r="K6" s="4"/>
    </row>
    <row r="7" spans="2:12" s="5" customFormat="1" ht="12.75" x14ac:dyDescent="0.25">
      <c r="B7" s="3"/>
      <c r="C7" s="4"/>
      <c r="D7" s="4"/>
      <c r="E7" s="4"/>
      <c r="F7" s="4"/>
      <c r="G7" s="4"/>
      <c r="H7" s="4"/>
      <c r="I7" s="4"/>
      <c r="J7" s="4"/>
      <c r="K7" s="4"/>
    </row>
    <row r="8" spans="2:12" s="5" customFormat="1" ht="12.75" x14ac:dyDescent="0.25">
      <c r="B8" s="3"/>
      <c r="C8" s="4"/>
      <c r="D8" s="4"/>
      <c r="E8" s="4"/>
      <c r="F8" s="4"/>
      <c r="G8" s="4"/>
      <c r="H8" s="4"/>
      <c r="I8" s="4"/>
      <c r="J8" s="4"/>
      <c r="K8" s="4"/>
    </row>
    <row r="9" spans="2:12" s="5" customFormat="1" ht="18" customHeight="1" x14ac:dyDescent="0.25">
      <c r="B9" s="3"/>
      <c r="C9" s="4"/>
      <c r="D9" s="4"/>
      <c r="E9" s="4"/>
      <c r="F9" s="4"/>
      <c r="G9" s="4"/>
      <c r="H9" s="4"/>
      <c r="I9" s="4"/>
      <c r="J9" s="4"/>
      <c r="K9" s="4"/>
    </row>
    <row r="10" spans="2:12" ht="21.75" customHeight="1" x14ac:dyDescent="0.25">
      <c r="B10" s="38" t="s">
        <v>32</v>
      </c>
      <c r="C10" s="8"/>
      <c r="D10" s="8"/>
      <c r="E10" s="8"/>
      <c r="F10" s="8"/>
      <c r="G10" s="8"/>
      <c r="H10" s="8"/>
      <c r="I10" s="8"/>
      <c r="J10" s="8"/>
      <c r="K10" s="8"/>
      <c r="L10" s="39"/>
    </row>
    <row r="11" spans="2:12" ht="15.75" x14ac:dyDescent="0.25">
      <c r="B11" s="38" t="s">
        <v>33</v>
      </c>
      <c r="C11" s="8"/>
      <c r="D11" s="8"/>
      <c r="E11" s="8"/>
      <c r="F11" s="8"/>
      <c r="G11" s="101"/>
      <c r="H11" s="101"/>
      <c r="I11" s="101"/>
      <c r="J11" s="101"/>
      <c r="K11" s="101"/>
      <c r="L11" s="40"/>
    </row>
    <row r="12" spans="2:12" ht="11.25" customHeight="1" x14ac:dyDescent="0.25">
      <c r="B12" s="81"/>
      <c r="K12" s="402">
        <f>+'Regla DFA'!F15</f>
        <v>44561</v>
      </c>
      <c r="L12" s="403"/>
    </row>
    <row r="13" spans="2:12" s="5" customFormat="1" ht="20.100000000000001" customHeight="1" thickBot="1" x14ac:dyDescent="0.3">
      <c r="B13" s="110" t="s">
        <v>1</v>
      </c>
      <c r="C13" s="111"/>
      <c r="D13" s="43" t="s">
        <v>65</v>
      </c>
      <c r="E13" s="42"/>
      <c r="F13" s="42"/>
      <c r="G13" s="42"/>
      <c r="H13" s="43" t="s">
        <v>57</v>
      </c>
      <c r="I13" s="42"/>
      <c r="J13" s="42"/>
      <c r="K13" s="203"/>
      <c r="L13" s="400" t="s">
        <v>59</v>
      </c>
    </row>
    <row r="14" spans="2:12" s="5" customFormat="1" ht="34.5" customHeight="1" thickTop="1" thickBot="1" x14ac:dyDescent="0.3">
      <c r="B14" s="77"/>
      <c r="C14" s="78"/>
      <c r="D14" s="82" t="s">
        <v>19</v>
      </c>
      <c r="E14" s="83" t="s">
        <v>20</v>
      </c>
      <c r="F14" s="84" t="s">
        <v>30</v>
      </c>
      <c r="G14" s="85" t="s">
        <v>21</v>
      </c>
      <c r="H14" s="82" t="s">
        <v>19</v>
      </c>
      <c r="I14" s="83" t="s">
        <v>20</v>
      </c>
      <c r="J14" s="84" t="s">
        <v>30</v>
      </c>
      <c r="K14" s="204" t="s">
        <v>21</v>
      </c>
      <c r="L14" s="401"/>
    </row>
    <row r="15" spans="2:12" s="15" customFormat="1" ht="21" customHeight="1" thickTop="1" x14ac:dyDescent="0.25">
      <c r="B15" s="11"/>
      <c r="C15" s="63" t="s">
        <v>22</v>
      </c>
      <c r="D15" s="64">
        <f>+D36</f>
        <v>181486670.31999999</v>
      </c>
      <c r="E15" s="65">
        <f>+E36</f>
        <v>5269491.4399999985</v>
      </c>
      <c r="F15" s="76">
        <f>+F36</f>
        <v>14057167.269999998</v>
      </c>
      <c r="G15" s="74">
        <f>SUM(D15:F15)</f>
        <v>200813329.03</v>
      </c>
      <c r="H15" s="64">
        <f>+H36</f>
        <v>182427304.67000002</v>
      </c>
      <c r="I15" s="65">
        <f>+I36</f>
        <v>4028036.36</v>
      </c>
      <c r="J15" s="65">
        <f>+J36</f>
        <v>13533145.57</v>
      </c>
      <c r="K15" s="205">
        <f>SUM(H15:J15)</f>
        <v>199988486.60000002</v>
      </c>
      <c r="L15" s="194">
        <f>IF(ISERROR((ABS(G15)-ABS(K15))/ABS(K15)),"",(ABS(G15)-ABS(K15))/ABS(K15))</f>
        <v>4.1244495821889842E-3</v>
      </c>
    </row>
    <row r="16" spans="2:12" s="15" customFormat="1" ht="15.95" customHeight="1" x14ac:dyDescent="0.25">
      <c r="B16" s="67"/>
      <c r="C16" s="66"/>
      <c r="D16" s="86"/>
      <c r="E16" s="86"/>
      <c r="F16" s="86"/>
      <c r="G16" s="87"/>
      <c r="H16" s="79"/>
      <c r="I16" s="80"/>
      <c r="J16" s="80"/>
      <c r="K16" s="206"/>
      <c r="L16" s="195"/>
    </row>
    <row r="17" spans="2:16" s="15" customFormat="1" ht="21" customHeight="1" thickBot="1" x14ac:dyDescent="0.3">
      <c r="B17" s="44"/>
      <c r="C17" s="68" t="s">
        <v>47</v>
      </c>
      <c r="D17" s="221" t="s">
        <v>63</v>
      </c>
      <c r="E17" s="222"/>
      <c r="F17" s="223"/>
      <c r="G17" s="45">
        <f>SUM(D17:F17)</f>
        <v>0</v>
      </c>
      <c r="H17" s="221" t="s">
        <v>63</v>
      </c>
      <c r="I17" s="222"/>
      <c r="J17" s="223"/>
      <c r="K17" s="207">
        <f>SUM(H17:J17)</f>
        <v>0</v>
      </c>
      <c r="L17" s="196" t="str">
        <f>IF(ISERROR((ABS(K17)-ABS(#REF!))/ABS(#REF!)),"",(ABS(K17)-ABS(#REF!))/ABS(#REF!))</f>
        <v/>
      </c>
    </row>
    <row r="18" spans="2:16" ht="5.0999999999999996" customHeight="1" thickTop="1" x14ac:dyDescent="0.25">
      <c r="K18" s="193"/>
      <c r="L18" s="193"/>
    </row>
    <row r="19" spans="2:16" x14ac:dyDescent="0.25">
      <c r="K19" s="193"/>
      <c r="L19" s="193"/>
    </row>
    <row r="20" spans="2:16" ht="5.0999999999999996" customHeight="1" x14ac:dyDescent="0.25">
      <c r="K20" s="193"/>
      <c r="L20" s="193"/>
    </row>
    <row r="21" spans="2:16" ht="30" customHeight="1" x14ac:dyDescent="0.25">
      <c r="B21" s="17" t="s">
        <v>4</v>
      </c>
      <c r="C21" s="112"/>
      <c r="D21" s="112"/>
      <c r="E21" s="112"/>
      <c r="F21" s="112"/>
      <c r="G21" s="112"/>
      <c r="H21" s="112"/>
      <c r="I21" s="112"/>
      <c r="J21" s="112"/>
      <c r="K21" s="208"/>
      <c r="L21" s="197"/>
    </row>
    <row r="22" spans="2:16" s="59" customFormat="1" ht="26.25" customHeight="1" x14ac:dyDescent="0.25">
      <c r="B22" s="124" t="s">
        <v>7</v>
      </c>
      <c r="C22" s="120" t="s">
        <v>48</v>
      </c>
      <c r="D22" s="160">
        <v>213653750.57999998</v>
      </c>
      <c r="E22" s="161">
        <v>5382828.7199999988</v>
      </c>
      <c r="F22" s="162">
        <v>14140596.789999997</v>
      </c>
      <c r="G22" s="163">
        <f>SUM(D22:F22)</f>
        <v>233177176.08999997</v>
      </c>
      <c r="H22" s="160">
        <v>211682209.52000004</v>
      </c>
      <c r="I22" s="161">
        <v>4121241.07</v>
      </c>
      <c r="J22" s="164">
        <v>13623102.689999999</v>
      </c>
      <c r="K22" s="209">
        <f>SUM(H22:J22)</f>
        <v>229426553.28000003</v>
      </c>
      <c r="L22" s="198">
        <f t="shared" ref="L22:L31" si="0">IF(ISERROR((ABS(G22)-ABS(K22))/ABS(K22)),"",(ABS(G22)-ABS(K22))/ABS(K22))</f>
        <v>1.6347814829535245E-2</v>
      </c>
    </row>
    <row r="23" spans="2:16" s="59" customFormat="1" ht="20.100000000000001" customHeight="1" x14ac:dyDescent="0.2">
      <c r="B23" s="126" t="s">
        <v>8</v>
      </c>
      <c r="C23" s="122" t="s">
        <v>9</v>
      </c>
      <c r="D23" s="52">
        <v>0</v>
      </c>
      <c r="E23" s="53">
        <v>-443.13</v>
      </c>
      <c r="F23" s="72">
        <v>0</v>
      </c>
      <c r="G23" s="54">
        <f t="shared" ref="G23:G32" si="1">SUM(D23:E23)</f>
        <v>-443.13</v>
      </c>
      <c r="H23" s="52">
        <v>-36.9</v>
      </c>
      <c r="I23" s="53">
        <v>-279.07</v>
      </c>
      <c r="J23" s="164"/>
      <c r="K23" s="210">
        <f>SUM(H23:I23)</f>
        <v>-315.96999999999997</v>
      </c>
      <c r="L23" s="198">
        <f t="shared" si="0"/>
        <v>0.40244326993068974</v>
      </c>
      <c r="N23" s="127"/>
      <c r="O23" s="127"/>
      <c r="P23" s="127"/>
    </row>
    <row r="24" spans="2:16" s="59" customFormat="1" ht="24.75" customHeight="1" x14ac:dyDescent="0.25">
      <c r="B24" s="126" t="s">
        <v>8</v>
      </c>
      <c r="C24" s="122" t="s">
        <v>49</v>
      </c>
      <c r="D24" s="52"/>
      <c r="E24" s="53"/>
      <c r="F24" s="72"/>
      <c r="G24" s="54">
        <f t="shared" si="1"/>
        <v>0</v>
      </c>
      <c r="H24" s="52"/>
      <c r="I24" s="53"/>
      <c r="J24" s="72"/>
      <c r="K24" s="210">
        <f>SUM(H24:I24)</f>
        <v>0</v>
      </c>
      <c r="L24" s="198" t="str">
        <f t="shared" si="0"/>
        <v/>
      </c>
    </row>
    <row r="25" spans="2:16" s="59" customFormat="1" ht="24.95" customHeight="1" x14ac:dyDescent="0.2">
      <c r="B25" s="126" t="s">
        <v>7</v>
      </c>
      <c r="C25" s="122" t="s">
        <v>10</v>
      </c>
      <c r="D25" s="52"/>
      <c r="E25" s="53"/>
      <c r="F25" s="72"/>
      <c r="G25" s="54">
        <f t="shared" si="1"/>
        <v>0</v>
      </c>
      <c r="H25" s="52"/>
      <c r="I25" s="53"/>
      <c r="J25" s="72"/>
      <c r="K25" s="210">
        <f>SUM(H25:I25)</f>
        <v>0</v>
      </c>
      <c r="L25" s="198" t="str">
        <f t="shared" si="0"/>
        <v/>
      </c>
      <c r="N25" s="127"/>
      <c r="O25" s="127"/>
      <c r="P25" s="127"/>
    </row>
    <row r="26" spans="2:16" s="59" customFormat="1" ht="24.95" customHeight="1" x14ac:dyDescent="0.2">
      <c r="B26" s="126" t="s">
        <v>8</v>
      </c>
      <c r="C26" s="122" t="s">
        <v>11</v>
      </c>
      <c r="D26" s="52"/>
      <c r="E26" s="53"/>
      <c r="F26" s="72"/>
      <c r="G26" s="54">
        <f t="shared" si="1"/>
        <v>0</v>
      </c>
      <c r="H26" s="52"/>
      <c r="I26" s="53"/>
      <c r="J26" s="72"/>
      <c r="K26" s="210">
        <f>SUM(H26:I26)</f>
        <v>0</v>
      </c>
      <c r="L26" s="198" t="str">
        <f t="shared" si="0"/>
        <v/>
      </c>
      <c r="N26" s="127"/>
      <c r="O26" s="127"/>
      <c r="P26" s="127"/>
    </row>
    <row r="27" spans="2:16" s="59" customFormat="1" ht="24.95" hidden="1" customHeight="1" x14ac:dyDescent="0.2">
      <c r="B27" s="124" t="s">
        <v>7</v>
      </c>
      <c r="C27" s="122" t="s">
        <v>12</v>
      </c>
      <c r="D27" s="52"/>
      <c r="E27" s="53"/>
      <c r="F27" s="72"/>
      <c r="G27" s="54"/>
      <c r="H27" s="52"/>
      <c r="I27" s="53"/>
      <c r="J27" s="72"/>
      <c r="K27" s="210"/>
      <c r="L27" s="198" t="str">
        <f t="shared" si="0"/>
        <v/>
      </c>
      <c r="N27" s="127"/>
      <c r="O27" s="127"/>
      <c r="P27" s="127"/>
    </row>
    <row r="28" spans="2:16" s="59" customFormat="1" ht="24.95" hidden="1" customHeight="1" x14ac:dyDescent="0.2">
      <c r="B28" s="126" t="s">
        <v>8</v>
      </c>
      <c r="C28" s="122" t="s">
        <v>13</v>
      </c>
      <c r="D28" s="52"/>
      <c r="E28" s="53"/>
      <c r="F28" s="72"/>
      <c r="G28" s="54">
        <f>SUM(D28:F28)</f>
        <v>0</v>
      </c>
      <c r="H28" s="52"/>
      <c r="I28" s="53"/>
      <c r="J28" s="72"/>
      <c r="K28" s="210">
        <f t="shared" ref="K28:K35" si="2">SUM(H28:I28)</f>
        <v>0</v>
      </c>
      <c r="L28" s="198" t="str">
        <f t="shared" si="0"/>
        <v/>
      </c>
      <c r="N28" s="127"/>
      <c r="O28" s="127"/>
      <c r="P28" s="127"/>
    </row>
    <row r="29" spans="2:16" s="59" customFormat="1" ht="47.25" customHeight="1" thickBot="1" x14ac:dyDescent="0.25">
      <c r="B29" s="126" t="s">
        <v>8</v>
      </c>
      <c r="C29" s="122" t="s">
        <v>44</v>
      </c>
      <c r="D29" s="52"/>
      <c r="E29" s="53"/>
      <c r="F29" s="72"/>
      <c r="G29" s="54">
        <f>SUM(D29:F29)</f>
        <v>0</v>
      </c>
      <c r="H29" s="52"/>
      <c r="I29" s="53"/>
      <c r="J29" s="72"/>
      <c r="K29" s="210">
        <f t="shared" ref="K29" si="3">SUM(H29:I29)</f>
        <v>0</v>
      </c>
      <c r="L29" s="198" t="str">
        <f t="shared" ref="L29" si="4">IF(ISERROR((ABS(G29)-ABS(K29))/ABS(K29)),"",(ABS(G29)-ABS(K29))/ABS(K29))</f>
        <v/>
      </c>
      <c r="N29" s="127"/>
      <c r="O29" s="127"/>
      <c r="P29" s="127"/>
    </row>
    <row r="30" spans="2:16" s="59" customFormat="1" ht="26.25" hidden="1" customHeight="1" thickBot="1" x14ac:dyDescent="0.3">
      <c r="B30" s="129" t="s">
        <v>8</v>
      </c>
      <c r="C30" s="122" t="s">
        <v>23</v>
      </c>
      <c r="D30" s="165"/>
      <c r="E30" s="166"/>
      <c r="F30" s="167"/>
      <c r="G30" s="168">
        <f t="shared" si="1"/>
        <v>0</v>
      </c>
      <c r="H30" s="165"/>
      <c r="I30" s="166"/>
      <c r="J30" s="167"/>
      <c r="K30" s="211">
        <f t="shared" si="2"/>
        <v>0</v>
      </c>
      <c r="L30" s="199" t="str">
        <f t="shared" si="0"/>
        <v/>
      </c>
    </row>
    <row r="31" spans="2:16" s="59" customFormat="1" ht="24" customHeight="1" thickTop="1" thickBot="1" x14ac:dyDescent="0.3">
      <c r="B31" s="145" t="s">
        <v>14</v>
      </c>
      <c r="C31" s="146"/>
      <c r="D31" s="169">
        <f>SUM(D22:D30)</f>
        <v>213653750.57999998</v>
      </c>
      <c r="E31" s="170">
        <f>SUM(E22:E30)</f>
        <v>5382385.5899999989</v>
      </c>
      <c r="F31" s="171">
        <f>SUM(F22:F30)</f>
        <v>14140596.789999997</v>
      </c>
      <c r="G31" s="172">
        <f>SUM(D31:F31)</f>
        <v>233176732.95999998</v>
      </c>
      <c r="H31" s="169">
        <f>SUM(H22:H30)</f>
        <v>211682172.62000003</v>
      </c>
      <c r="I31" s="170">
        <f>SUM(I22:I30)</f>
        <v>4120962</v>
      </c>
      <c r="J31" s="170">
        <f>SUM(J22:J30)</f>
        <v>13623102.689999999</v>
      </c>
      <c r="K31" s="212">
        <f>SUM(H31:J31)</f>
        <v>229426237.31000003</v>
      </c>
      <c r="L31" s="200">
        <f t="shared" si="0"/>
        <v>1.6347283091830023E-2</v>
      </c>
    </row>
    <row r="32" spans="2:16" s="5" customFormat="1" ht="20.100000000000001" customHeight="1" thickTop="1" x14ac:dyDescent="0.2">
      <c r="B32" s="46"/>
      <c r="C32" s="47" t="s">
        <v>15</v>
      </c>
      <c r="D32" s="48"/>
      <c r="E32" s="49"/>
      <c r="F32" s="71"/>
      <c r="G32" s="50">
        <f t="shared" si="1"/>
        <v>0</v>
      </c>
      <c r="H32" s="48"/>
      <c r="I32" s="49"/>
      <c r="J32" s="71"/>
      <c r="K32" s="213">
        <f t="shared" si="2"/>
        <v>0</v>
      </c>
      <c r="L32" s="201"/>
      <c r="N32" s="51"/>
      <c r="O32" s="51"/>
      <c r="P32" s="51"/>
    </row>
    <row r="33" spans="2:16" s="59" customFormat="1" ht="60.75" customHeight="1" x14ac:dyDescent="0.25">
      <c r="B33" s="126" t="s">
        <v>8</v>
      </c>
      <c r="C33" s="122" t="s">
        <v>24</v>
      </c>
      <c r="D33" s="52">
        <v>-7494626.6600000001</v>
      </c>
      <c r="E33" s="53">
        <v>-92266.150000000023</v>
      </c>
      <c r="F33" s="72">
        <v>-48429.51999999999</v>
      </c>
      <c r="G33" s="54">
        <f>+D33+E33+F33</f>
        <v>-7635322.3300000001</v>
      </c>
      <c r="H33" s="52">
        <v>-7228845.9199999999</v>
      </c>
      <c r="I33" s="53">
        <v>-92925.64</v>
      </c>
      <c r="J33" s="72">
        <v>-54957.119999999995</v>
      </c>
      <c r="K33" s="210">
        <f>SUM(H33:J33)</f>
        <v>-7376728.6799999997</v>
      </c>
      <c r="L33" s="198">
        <f t="shared" ref="L33:L36" si="5">IF(ISERROR((ABS(G33)-ABS(K33))/ABS(K33)),"",(ABS(G33)-ABS(K33))/ABS(K33))</f>
        <v>3.5055328888685705E-2</v>
      </c>
    </row>
    <row r="34" spans="2:16" s="59" customFormat="1" ht="45" customHeight="1" x14ac:dyDescent="0.2">
      <c r="B34" s="126" t="s">
        <v>8</v>
      </c>
      <c r="C34" s="122" t="s">
        <v>25</v>
      </c>
      <c r="D34" s="52">
        <v>-24672453.600000001</v>
      </c>
      <c r="E34" s="53">
        <v>-20628</v>
      </c>
      <c r="F34" s="72">
        <v>-35000</v>
      </c>
      <c r="G34" s="54">
        <f>+D34+E34+F34</f>
        <v>-24728081.600000001</v>
      </c>
      <c r="H34" s="52">
        <v>-22026022.030000001</v>
      </c>
      <c r="I34" s="53"/>
      <c r="J34" s="72">
        <v>-35000</v>
      </c>
      <c r="K34" s="210">
        <f>SUM(H34:J34)</f>
        <v>-22061022.030000001</v>
      </c>
      <c r="L34" s="198">
        <f t="shared" si="5"/>
        <v>0.12089465149770308</v>
      </c>
      <c r="N34" s="127"/>
      <c r="O34" s="127"/>
      <c r="P34" s="127"/>
    </row>
    <row r="35" spans="2:16" s="59" customFormat="1" ht="27.75" customHeight="1" thickBot="1" x14ac:dyDescent="0.25">
      <c r="B35" s="126" t="s">
        <v>8</v>
      </c>
      <c r="C35" s="122" t="s">
        <v>18</v>
      </c>
      <c r="D35" s="52"/>
      <c r="E35" s="53"/>
      <c r="F35" s="72"/>
      <c r="G35" s="54">
        <f>+D35+E35+F35</f>
        <v>0</v>
      </c>
      <c r="H35" s="52"/>
      <c r="I35" s="53"/>
      <c r="J35" s="72"/>
      <c r="K35" s="210">
        <f t="shared" si="2"/>
        <v>0</v>
      </c>
      <c r="L35" s="199" t="str">
        <f t="shared" si="5"/>
        <v/>
      </c>
      <c r="N35" s="127"/>
      <c r="O35" s="127"/>
      <c r="P35" s="127"/>
    </row>
    <row r="36" spans="2:16" s="15" customFormat="1" ht="24.95" customHeight="1" thickTop="1" thickBot="1" x14ac:dyDescent="0.3">
      <c r="B36" s="113" t="s">
        <v>43</v>
      </c>
      <c r="C36" s="114"/>
      <c r="D36" s="56">
        <f>+D31+SUM(D33:D35)</f>
        <v>181486670.31999999</v>
      </c>
      <c r="E36" s="57">
        <f>SUM(E31:E35)</f>
        <v>5269491.4399999985</v>
      </c>
      <c r="F36" s="58">
        <f>SUM(F31:F35)</f>
        <v>14057167.269999998</v>
      </c>
      <c r="G36" s="58">
        <f>SUM(D36:F36)</f>
        <v>200813329.03</v>
      </c>
      <c r="H36" s="56">
        <f>+H31+SUM(H33:H35)</f>
        <v>182427304.67000002</v>
      </c>
      <c r="I36" s="57">
        <f>SUM(I31:I35)</f>
        <v>4028036.36</v>
      </c>
      <c r="J36" s="57">
        <f>SUM(J31:J35)</f>
        <v>13533145.57</v>
      </c>
      <c r="K36" s="214">
        <f>SUM(H36:J36)</f>
        <v>199988486.60000002</v>
      </c>
      <c r="L36" s="202">
        <f t="shared" si="5"/>
        <v>4.1244495821889842E-3</v>
      </c>
      <c r="N36" s="59"/>
      <c r="O36" s="59"/>
      <c r="P36" s="59"/>
    </row>
    <row r="37" spans="2:16" ht="15.75" thickTop="1" x14ac:dyDescent="0.25">
      <c r="D37" s="51"/>
      <c r="E37" s="51"/>
      <c r="F37" s="51"/>
      <c r="G37" s="60"/>
      <c r="H37" s="60"/>
      <c r="I37" s="60"/>
      <c r="J37" s="60"/>
      <c r="K37" s="60"/>
      <c r="L37" s="51"/>
      <c r="N37" s="51"/>
      <c r="O37" s="51"/>
      <c r="P37" s="51"/>
    </row>
    <row r="38" spans="2:16" x14ac:dyDescent="0.25">
      <c r="D38" s="115"/>
      <c r="E38" s="115"/>
      <c r="F38" s="115"/>
      <c r="G38" s="115"/>
    </row>
    <row r="39" spans="2:16" x14ac:dyDescent="0.25">
      <c r="D39" s="115"/>
      <c r="E39" s="115"/>
      <c r="F39" s="115"/>
      <c r="G39" s="115"/>
    </row>
    <row r="40" spans="2:16" customFormat="1" x14ac:dyDescent="0.25"/>
    <row r="41" spans="2:16" customFormat="1" ht="15.75" customHeight="1" x14ac:dyDescent="0.25"/>
    <row r="42" spans="2:16" customFormat="1" ht="15.75" customHeight="1" x14ac:dyDescent="0.25"/>
    <row r="43" spans="2:16" customFormat="1" ht="15.75" customHeight="1" x14ac:dyDescent="0.25"/>
    <row r="44" spans="2:16" customFormat="1" ht="15.75" customHeight="1" x14ac:dyDescent="0.25"/>
    <row r="45" spans="2:16" customFormat="1" ht="15.75" customHeight="1" x14ac:dyDescent="0.25"/>
    <row r="46" spans="2:16" customFormat="1" x14ac:dyDescent="0.25"/>
    <row r="47" spans="2:16" customFormat="1" x14ac:dyDescent="0.25"/>
  </sheetData>
  <mergeCells count="2">
    <mergeCell ref="L13:L14"/>
    <mergeCell ref="K12:L12"/>
  </mergeCells>
  <printOptions horizontalCentered="1"/>
  <pageMargins left="0.19685039370078741" right="0.19685039370078741" top="0.19685039370078741" bottom="0.19685039370078741" header="0" footer="0.19685039370078741"/>
  <pageSetup paperSize="9" scale="80" orientation="landscape" r:id="rId1"/>
  <headerFooter alignWithMargins="0">
    <oddFooter>&amp;L&amp;"Arial,Cursiva"&amp;6&amp;F 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29DF7-D2F2-4363-A9ED-A32C39866536}">
  <sheetPr>
    <pageSetUpPr fitToPage="1"/>
  </sheetPr>
  <dimension ref="A3:K44"/>
  <sheetViews>
    <sheetView showGridLines="0" showZeros="0" workbookViewId="0">
      <selection activeCell="E43" sqref="E43"/>
    </sheetView>
  </sheetViews>
  <sheetFormatPr baseColWidth="10" defaultRowHeight="12.75" x14ac:dyDescent="0.2"/>
  <cols>
    <col min="1" max="1" width="0.28515625" style="2" customWidth="1"/>
    <col min="2" max="2" width="4" style="2" customWidth="1"/>
    <col min="3" max="3" width="60.7109375" style="2" customWidth="1"/>
    <col min="4" max="8" width="14.7109375" style="2" customWidth="1"/>
    <col min="9" max="9" width="14.7109375" style="2" hidden="1" customWidth="1"/>
    <col min="10" max="11" width="14.7109375" style="2" customWidth="1"/>
    <col min="12" max="249" width="11.42578125" style="2"/>
    <col min="250" max="250" width="0.28515625" style="2" customWidth="1"/>
    <col min="251" max="251" width="4" style="2" customWidth="1"/>
    <col min="252" max="252" width="53.85546875" style="2" customWidth="1"/>
    <col min="253" max="260" width="14.7109375" style="2" customWidth="1"/>
    <col min="261" max="261" width="11.42578125" style="2"/>
    <col min="262" max="262" width="8.85546875" style="2" customWidth="1"/>
    <col min="263" max="263" width="11.42578125" style="2"/>
    <col min="264" max="264" width="15.42578125" style="2" customWidth="1"/>
    <col min="265" max="505" width="11.42578125" style="2"/>
    <col min="506" max="506" width="0.28515625" style="2" customWidth="1"/>
    <col min="507" max="507" width="4" style="2" customWidth="1"/>
    <col min="508" max="508" width="53.85546875" style="2" customWidth="1"/>
    <col min="509" max="516" width="14.7109375" style="2" customWidth="1"/>
    <col min="517" max="517" width="11.42578125" style="2"/>
    <col min="518" max="518" width="8.85546875" style="2" customWidth="1"/>
    <col min="519" max="519" width="11.42578125" style="2"/>
    <col min="520" max="520" width="15.42578125" style="2" customWidth="1"/>
    <col min="521" max="761" width="11.42578125" style="2"/>
    <col min="762" max="762" width="0.28515625" style="2" customWidth="1"/>
    <col min="763" max="763" width="4" style="2" customWidth="1"/>
    <col min="764" max="764" width="53.85546875" style="2" customWidth="1"/>
    <col min="765" max="772" width="14.7109375" style="2" customWidth="1"/>
    <col min="773" max="773" width="11.42578125" style="2"/>
    <col min="774" max="774" width="8.85546875" style="2" customWidth="1"/>
    <col min="775" max="775" width="11.42578125" style="2"/>
    <col min="776" max="776" width="15.42578125" style="2" customWidth="1"/>
    <col min="777" max="1017" width="11.42578125" style="2"/>
    <col min="1018" max="1018" width="0.28515625" style="2" customWidth="1"/>
    <col min="1019" max="1019" width="4" style="2" customWidth="1"/>
    <col min="1020" max="1020" width="53.85546875" style="2" customWidth="1"/>
    <col min="1021" max="1028" width="14.7109375" style="2" customWidth="1"/>
    <col min="1029" max="1029" width="11.42578125" style="2"/>
    <col min="1030" max="1030" width="8.85546875" style="2" customWidth="1"/>
    <col min="1031" max="1031" width="11.42578125" style="2"/>
    <col min="1032" max="1032" width="15.42578125" style="2" customWidth="1"/>
    <col min="1033" max="1273" width="11.42578125" style="2"/>
    <col min="1274" max="1274" width="0.28515625" style="2" customWidth="1"/>
    <col min="1275" max="1275" width="4" style="2" customWidth="1"/>
    <col min="1276" max="1276" width="53.85546875" style="2" customWidth="1"/>
    <col min="1277" max="1284" width="14.7109375" style="2" customWidth="1"/>
    <col min="1285" max="1285" width="11.42578125" style="2"/>
    <col min="1286" max="1286" width="8.85546875" style="2" customWidth="1"/>
    <col min="1287" max="1287" width="11.42578125" style="2"/>
    <col min="1288" max="1288" width="15.42578125" style="2" customWidth="1"/>
    <col min="1289" max="1529" width="11.42578125" style="2"/>
    <col min="1530" max="1530" width="0.28515625" style="2" customWidth="1"/>
    <col min="1531" max="1531" width="4" style="2" customWidth="1"/>
    <col min="1532" max="1532" width="53.85546875" style="2" customWidth="1"/>
    <col min="1533" max="1540" width="14.7109375" style="2" customWidth="1"/>
    <col min="1541" max="1541" width="11.42578125" style="2"/>
    <col min="1542" max="1542" width="8.85546875" style="2" customWidth="1"/>
    <col min="1543" max="1543" width="11.42578125" style="2"/>
    <col min="1544" max="1544" width="15.42578125" style="2" customWidth="1"/>
    <col min="1545" max="1785" width="11.42578125" style="2"/>
    <col min="1786" max="1786" width="0.28515625" style="2" customWidth="1"/>
    <col min="1787" max="1787" width="4" style="2" customWidth="1"/>
    <col min="1788" max="1788" width="53.85546875" style="2" customWidth="1"/>
    <col min="1789" max="1796" width="14.7109375" style="2" customWidth="1"/>
    <col min="1797" max="1797" width="11.42578125" style="2"/>
    <col min="1798" max="1798" width="8.85546875" style="2" customWidth="1"/>
    <col min="1799" max="1799" width="11.42578125" style="2"/>
    <col min="1800" max="1800" width="15.42578125" style="2" customWidth="1"/>
    <col min="1801" max="2041" width="11.42578125" style="2"/>
    <col min="2042" max="2042" width="0.28515625" style="2" customWidth="1"/>
    <col min="2043" max="2043" width="4" style="2" customWidth="1"/>
    <col min="2044" max="2044" width="53.85546875" style="2" customWidth="1"/>
    <col min="2045" max="2052" width="14.7109375" style="2" customWidth="1"/>
    <col min="2053" max="2053" width="11.42578125" style="2"/>
    <col min="2054" max="2054" width="8.85546875" style="2" customWidth="1"/>
    <col min="2055" max="2055" width="11.42578125" style="2"/>
    <col min="2056" max="2056" width="15.42578125" style="2" customWidth="1"/>
    <col min="2057" max="2297" width="11.42578125" style="2"/>
    <col min="2298" max="2298" width="0.28515625" style="2" customWidth="1"/>
    <col min="2299" max="2299" width="4" style="2" customWidth="1"/>
    <col min="2300" max="2300" width="53.85546875" style="2" customWidth="1"/>
    <col min="2301" max="2308" width="14.7109375" style="2" customWidth="1"/>
    <col min="2309" max="2309" width="11.42578125" style="2"/>
    <col min="2310" max="2310" width="8.85546875" style="2" customWidth="1"/>
    <col min="2311" max="2311" width="11.42578125" style="2"/>
    <col min="2312" max="2312" width="15.42578125" style="2" customWidth="1"/>
    <col min="2313" max="2553" width="11.42578125" style="2"/>
    <col min="2554" max="2554" width="0.28515625" style="2" customWidth="1"/>
    <col min="2555" max="2555" width="4" style="2" customWidth="1"/>
    <col min="2556" max="2556" width="53.85546875" style="2" customWidth="1"/>
    <col min="2557" max="2564" width="14.7109375" style="2" customWidth="1"/>
    <col min="2565" max="2565" width="11.42578125" style="2"/>
    <col min="2566" max="2566" width="8.85546875" style="2" customWidth="1"/>
    <col min="2567" max="2567" width="11.42578125" style="2"/>
    <col min="2568" max="2568" width="15.42578125" style="2" customWidth="1"/>
    <col min="2569" max="2809" width="11.42578125" style="2"/>
    <col min="2810" max="2810" width="0.28515625" style="2" customWidth="1"/>
    <col min="2811" max="2811" width="4" style="2" customWidth="1"/>
    <col min="2812" max="2812" width="53.85546875" style="2" customWidth="1"/>
    <col min="2813" max="2820" width="14.7109375" style="2" customWidth="1"/>
    <col min="2821" max="2821" width="11.42578125" style="2"/>
    <col min="2822" max="2822" width="8.85546875" style="2" customWidth="1"/>
    <col min="2823" max="2823" width="11.42578125" style="2"/>
    <col min="2824" max="2824" width="15.42578125" style="2" customWidth="1"/>
    <col min="2825" max="3065" width="11.42578125" style="2"/>
    <col min="3066" max="3066" width="0.28515625" style="2" customWidth="1"/>
    <col min="3067" max="3067" width="4" style="2" customWidth="1"/>
    <col min="3068" max="3068" width="53.85546875" style="2" customWidth="1"/>
    <col min="3069" max="3076" width="14.7109375" style="2" customWidth="1"/>
    <col min="3077" max="3077" width="11.42578125" style="2"/>
    <col min="3078" max="3078" width="8.85546875" style="2" customWidth="1"/>
    <col min="3079" max="3079" width="11.42578125" style="2"/>
    <col min="3080" max="3080" width="15.42578125" style="2" customWidth="1"/>
    <col min="3081" max="3321" width="11.42578125" style="2"/>
    <col min="3322" max="3322" width="0.28515625" style="2" customWidth="1"/>
    <col min="3323" max="3323" width="4" style="2" customWidth="1"/>
    <col min="3324" max="3324" width="53.85546875" style="2" customWidth="1"/>
    <col min="3325" max="3332" width="14.7109375" style="2" customWidth="1"/>
    <col min="3333" max="3333" width="11.42578125" style="2"/>
    <col min="3334" max="3334" width="8.85546875" style="2" customWidth="1"/>
    <col min="3335" max="3335" width="11.42578125" style="2"/>
    <col min="3336" max="3336" width="15.42578125" style="2" customWidth="1"/>
    <col min="3337" max="3577" width="11.42578125" style="2"/>
    <col min="3578" max="3578" width="0.28515625" style="2" customWidth="1"/>
    <col min="3579" max="3579" width="4" style="2" customWidth="1"/>
    <col min="3580" max="3580" width="53.85546875" style="2" customWidth="1"/>
    <col min="3581" max="3588" width="14.7109375" style="2" customWidth="1"/>
    <col min="3589" max="3589" width="11.42578125" style="2"/>
    <col min="3590" max="3590" width="8.85546875" style="2" customWidth="1"/>
    <col min="3591" max="3591" width="11.42578125" style="2"/>
    <col min="3592" max="3592" width="15.42578125" style="2" customWidth="1"/>
    <col min="3593" max="3833" width="11.42578125" style="2"/>
    <col min="3834" max="3834" width="0.28515625" style="2" customWidth="1"/>
    <col min="3835" max="3835" width="4" style="2" customWidth="1"/>
    <col min="3836" max="3836" width="53.85546875" style="2" customWidth="1"/>
    <col min="3837" max="3844" width="14.7109375" style="2" customWidth="1"/>
    <col min="3845" max="3845" width="11.42578125" style="2"/>
    <col min="3846" max="3846" width="8.85546875" style="2" customWidth="1"/>
    <col min="3847" max="3847" width="11.42578125" style="2"/>
    <col min="3848" max="3848" width="15.42578125" style="2" customWidth="1"/>
    <col min="3849" max="4089" width="11.42578125" style="2"/>
    <col min="4090" max="4090" width="0.28515625" style="2" customWidth="1"/>
    <col min="4091" max="4091" width="4" style="2" customWidth="1"/>
    <col min="4092" max="4092" width="53.85546875" style="2" customWidth="1"/>
    <col min="4093" max="4100" width="14.7109375" style="2" customWidth="1"/>
    <col min="4101" max="4101" width="11.42578125" style="2"/>
    <col min="4102" max="4102" width="8.85546875" style="2" customWidth="1"/>
    <col min="4103" max="4103" width="11.42578125" style="2"/>
    <col min="4104" max="4104" width="15.42578125" style="2" customWidth="1"/>
    <col min="4105" max="4345" width="11.42578125" style="2"/>
    <col min="4346" max="4346" width="0.28515625" style="2" customWidth="1"/>
    <col min="4347" max="4347" width="4" style="2" customWidth="1"/>
    <col min="4348" max="4348" width="53.85546875" style="2" customWidth="1"/>
    <col min="4349" max="4356" width="14.7109375" style="2" customWidth="1"/>
    <col min="4357" max="4357" width="11.42578125" style="2"/>
    <col min="4358" max="4358" width="8.85546875" style="2" customWidth="1"/>
    <col min="4359" max="4359" width="11.42578125" style="2"/>
    <col min="4360" max="4360" width="15.42578125" style="2" customWidth="1"/>
    <col min="4361" max="4601" width="11.42578125" style="2"/>
    <col min="4602" max="4602" width="0.28515625" style="2" customWidth="1"/>
    <col min="4603" max="4603" width="4" style="2" customWidth="1"/>
    <col min="4604" max="4604" width="53.85546875" style="2" customWidth="1"/>
    <col min="4605" max="4612" width="14.7109375" style="2" customWidth="1"/>
    <col min="4613" max="4613" width="11.42578125" style="2"/>
    <col min="4614" max="4614" width="8.85546875" style="2" customWidth="1"/>
    <col min="4615" max="4615" width="11.42578125" style="2"/>
    <col min="4616" max="4616" width="15.42578125" style="2" customWidth="1"/>
    <col min="4617" max="4857" width="11.42578125" style="2"/>
    <col min="4858" max="4858" width="0.28515625" style="2" customWidth="1"/>
    <col min="4859" max="4859" width="4" style="2" customWidth="1"/>
    <col min="4860" max="4860" width="53.85546875" style="2" customWidth="1"/>
    <col min="4861" max="4868" width="14.7109375" style="2" customWidth="1"/>
    <col min="4869" max="4869" width="11.42578125" style="2"/>
    <col min="4870" max="4870" width="8.85546875" style="2" customWidth="1"/>
    <col min="4871" max="4871" width="11.42578125" style="2"/>
    <col min="4872" max="4872" width="15.42578125" style="2" customWidth="1"/>
    <col min="4873" max="5113" width="11.42578125" style="2"/>
    <col min="5114" max="5114" width="0.28515625" style="2" customWidth="1"/>
    <col min="5115" max="5115" width="4" style="2" customWidth="1"/>
    <col min="5116" max="5116" width="53.85546875" style="2" customWidth="1"/>
    <col min="5117" max="5124" width="14.7109375" style="2" customWidth="1"/>
    <col min="5125" max="5125" width="11.42578125" style="2"/>
    <col min="5126" max="5126" width="8.85546875" style="2" customWidth="1"/>
    <col min="5127" max="5127" width="11.42578125" style="2"/>
    <col min="5128" max="5128" width="15.42578125" style="2" customWidth="1"/>
    <col min="5129" max="5369" width="11.42578125" style="2"/>
    <col min="5370" max="5370" width="0.28515625" style="2" customWidth="1"/>
    <col min="5371" max="5371" width="4" style="2" customWidth="1"/>
    <col min="5372" max="5372" width="53.85546875" style="2" customWidth="1"/>
    <col min="5373" max="5380" width="14.7109375" style="2" customWidth="1"/>
    <col min="5381" max="5381" width="11.42578125" style="2"/>
    <col min="5382" max="5382" width="8.85546875" style="2" customWidth="1"/>
    <col min="5383" max="5383" width="11.42578125" style="2"/>
    <col min="5384" max="5384" width="15.42578125" style="2" customWidth="1"/>
    <col min="5385" max="5625" width="11.42578125" style="2"/>
    <col min="5626" max="5626" width="0.28515625" style="2" customWidth="1"/>
    <col min="5627" max="5627" width="4" style="2" customWidth="1"/>
    <col min="5628" max="5628" width="53.85546875" style="2" customWidth="1"/>
    <col min="5629" max="5636" width="14.7109375" style="2" customWidth="1"/>
    <col min="5637" max="5637" width="11.42578125" style="2"/>
    <col min="5638" max="5638" width="8.85546875" style="2" customWidth="1"/>
    <col min="5639" max="5639" width="11.42578125" style="2"/>
    <col min="5640" max="5640" width="15.42578125" style="2" customWidth="1"/>
    <col min="5641" max="5881" width="11.42578125" style="2"/>
    <col min="5882" max="5882" width="0.28515625" style="2" customWidth="1"/>
    <col min="5883" max="5883" width="4" style="2" customWidth="1"/>
    <col min="5884" max="5884" width="53.85546875" style="2" customWidth="1"/>
    <col min="5885" max="5892" width="14.7109375" style="2" customWidth="1"/>
    <col min="5893" max="5893" width="11.42578125" style="2"/>
    <col min="5894" max="5894" width="8.85546875" style="2" customWidth="1"/>
    <col min="5895" max="5895" width="11.42578125" style="2"/>
    <col min="5896" max="5896" width="15.42578125" style="2" customWidth="1"/>
    <col min="5897" max="6137" width="11.42578125" style="2"/>
    <col min="6138" max="6138" width="0.28515625" style="2" customWidth="1"/>
    <col min="6139" max="6139" width="4" style="2" customWidth="1"/>
    <col min="6140" max="6140" width="53.85546875" style="2" customWidth="1"/>
    <col min="6141" max="6148" width="14.7109375" style="2" customWidth="1"/>
    <col min="6149" max="6149" width="11.42578125" style="2"/>
    <col min="6150" max="6150" width="8.85546875" style="2" customWidth="1"/>
    <col min="6151" max="6151" width="11.42578125" style="2"/>
    <col min="6152" max="6152" width="15.42578125" style="2" customWidth="1"/>
    <col min="6153" max="6393" width="11.42578125" style="2"/>
    <col min="6394" max="6394" width="0.28515625" style="2" customWidth="1"/>
    <col min="6395" max="6395" width="4" style="2" customWidth="1"/>
    <col min="6396" max="6396" width="53.85546875" style="2" customWidth="1"/>
    <col min="6397" max="6404" width="14.7109375" style="2" customWidth="1"/>
    <col min="6405" max="6405" width="11.42578125" style="2"/>
    <col min="6406" max="6406" width="8.85546875" style="2" customWidth="1"/>
    <col min="6407" max="6407" width="11.42578125" style="2"/>
    <col min="6408" max="6408" width="15.42578125" style="2" customWidth="1"/>
    <col min="6409" max="6649" width="11.42578125" style="2"/>
    <col min="6650" max="6650" width="0.28515625" style="2" customWidth="1"/>
    <col min="6651" max="6651" width="4" style="2" customWidth="1"/>
    <col min="6652" max="6652" width="53.85546875" style="2" customWidth="1"/>
    <col min="6653" max="6660" width="14.7109375" style="2" customWidth="1"/>
    <col min="6661" max="6661" width="11.42578125" style="2"/>
    <col min="6662" max="6662" width="8.85546875" style="2" customWidth="1"/>
    <col min="6663" max="6663" width="11.42578125" style="2"/>
    <col min="6664" max="6664" width="15.42578125" style="2" customWidth="1"/>
    <col min="6665" max="6905" width="11.42578125" style="2"/>
    <col min="6906" max="6906" width="0.28515625" style="2" customWidth="1"/>
    <col min="6907" max="6907" width="4" style="2" customWidth="1"/>
    <col min="6908" max="6908" width="53.85546875" style="2" customWidth="1"/>
    <col min="6909" max="6916" width="14.7109375" style="2" customWidth="1"/>
    <col min="6917" max="6917" width="11.42578125" style="2"/>
    <col min="6918" max="6918" width="8.85546875" style="2" customWidth="1"/>
    <col min="6919" max="6919" width="11.42578125" style="2"/>
    <col min="6920" max="6920" width="15.42578125" style="2" customWidth="1"/>
    <col min="6921" max="7161" width="11.42578125" style="2"/>
    <col min="7162" max="7162" width="0.28515625" style="2" customWidth="1"/>
    <col min="7163" max="7163" width="4" style="2" customWidth="1"/>
    <col min="7164" max="7164" width="53.85546875" style="2" customWidth="1"/>
    <col min="7165" max="7172" width="14.7109375" style="2" customWidth="1"/>
    <col min="7173" max="7173" width="11.42578125" style="2"/>
    <col min="7174" max="7174" width="8.85546875" style="2" customWidth="1"/>
    <col min="7175" max="7175" width="11.42578125" style="2"/>
    <col min="7176" max="7176" width="15.42578125" style="2" customWidth="1"/>
    <col min="7177" max="7417" width="11.42578125" style="2"/>
    <col min="7418" max="7418" width="0.28515625" style="2" customWidth="1"/>
    <col min="7419" max="7419" width="4" style="2" customWidth="1"/>
    <col min="7420" max="7420" width="53.85546875" style="2" customWidth="1"/>
    <col min="7421" max="7428" width="14.7109375" style="2" customWidth="1"/>
    <col min="7429" max="7429" width="11.42578125" style="2"/>
    <col min="7430" max="7430" width="8.85546875" style="2" customWidth="1"/>
    <col min="7431" max="7431" width="11.42578125" style="2"/>
    <col min="7432" max="7432" width="15.42578125" style="2" customWidth="1"/>
    <col min="7433" max="7673" width="11.42578125" style="2"/>
    <col min="7674" max="7674" width="0.28515625" style="2" customWidth="1"/>
    <col min="7675" max="7675" width="4" style="2" customWidth="1"/>
    <col min="7676" max="7676" width="53.85546875" style="2" customWidth="1"/>
    <col min="7677" max="7684" width="14.7109375" style="2" customWidth="1"/>
    <col min="7685" max="7685" width="11.42578125" style="2"/>
    <col min="7686" max="7686" width="8.85546875" style="2" customWidth="1"/>
    <col min="7687" max="7687" width="11.42578125" style="2"/>
    <col min="7688" max="7688" width="15.42578125" style="2" customWidth="1"/>
    <col min="7689" max="7929" width="11.42578125" style="2"/>
    <col min="7930" max="7930" width="0.28515625" style="2" customWidth="1"/>
    <col min="7931" max="7931" width="4" style="2" customWidth="1"/>
    <col min="7932" max="7932" width="53.85546875" style="2" customWidth="1"/>
    <col min="7933" max="7940" width="14.7109375" style="2" customWidth="1"/>
    <col min="7941" max="7941" width="11.42578125" style="2"/>
    <col min="7942" max="7942" width="8.85546875" style="2" customWidth="1"/>
    <col min="7943" max="7943" width="11.42578125" style="2"/>
    <col min="7944" max="7944" width="15.42578125" style="2" customWidth="1"/>
    <col min="7945" max="8185" width="11.42578125" style="2"/>
    <col min="8186" max="8186" width="0.28515625" style="2" customWidth="1"/>
    <col min="8187" max="8187" width="4" style="2" customWidth="1"/>
    <col min="8188" max="8188" width="53.85546875" style="2" customWidth="1"/>
    <col min="8189" max="8196" width="14.7109375" style="2" customWidth="1"/>
    <col min="8197" max="8197" width="11.42578125" style="2"/>
    <col min="8198" max="8198" width="8.85546875" style="2" customWidth="1"/>
    <col min="8199" max="8199" width="11.42578125" style="2"/>
    <col min="8200" max="8200" width="15.42578125" style="2" customWidth="1"/>
    <col min="8201" max="8441" width="11.42578125" style="2"/>
    <col min="8442" max="8442" width="0.28515625" style="2" customWidth="1"/>
    <col min="8443" max="8443" width="4" style="2" customWidth="1"/>
    <col min="8444" max="8444" width="53.85546875" style="2" customWidth="1"/>
    <col min="8445" max="8452" width="14.7109375" style="2" customWidth="1"/>
    <col min="8453" max="8453" width="11.42578125" style="2"/>
    <col min="8454" max="8454" width="8.85546875" style="2" customWidth="1"/>
    <col min="8455" max="8455" width="11.42578125" style="2"/>
    <col min="8456" max="8456" width="15.42578125" style="2" customWidth="1"/>
    <col min="8457" max="8697" width="11.42578125" style="2"/>
    <col min="8698" max="8698" width="0.28515625" style="2" customWidth="1"/>
    <col min="8699" max="8699" width="4" style="2" customWidth="1"/>
    <col min="8700" max="8700" width="53.85546875" style="2" customWidth="1"/>
    <col min="8701" max="8708" width="14.7109375" style="2" customWidth="1"/>
    <col min="8709" max="8709" width="11.42578125" style="2"/>
    <col min="8710" max="8710" width="8.85546875" style="2" customWidth="1"/>
    <col min="8711" max="8711" width="11.42578125" style="2"/>
    <col min="8712" max="8712" width="15.42578125" style="2" customWidth="1"/>
    <col min="8713" max="8953" width="11.42578125" style="2"/>
    <col min="8954" max="8954" width="0.28515625" style="2" customWidth="1"/>
    <col min="8955" max="8955" width="4" style="2" customWidth="1"/>
    <col min="8956" max="8956" width="53.85546875" style="2" customWidth="1"/>
    <col min="8957" max="8964" width="14.7109375" style="2" customWidth="1"/>
    <col min="8965" max="8965" width="11.42578125" style="2"/>
    <col min="8966" max="8966" width="8.85546875" style="2" customWidth="1"/>
    <col min="8967" max="8967" width="11.42578125" style="2"/>
    <col min="8968" max="8968" width="15.42578125" style="2" customWidth="1"/>
    <col min="8969" max="9209" width="11.42578125" style="2"/>
    <col min="9210" max="9210" width="0.28515625" style="2" customWidth="1"/>
    <col min="9211" max="9211" width="4" style="2" customWidth="1"/>
    <col min="9212" max="9212" width="53.85546875" style="2" customWidth="1"/>
    <col min="9213" max="9220" width="14.7109375" style="2" customWidth="1"/>
    <col min="9221" max="9221" width="11.42578125" style="2"/>
    <col min="9222" max="9222" width="8.85546875" style="2" customWidth="1"/>
    <col min="9223" max="9223" width="11.42578125" style="2"/>
    <col min="9224" max="9224" width="15.42578125" style="2" customWidth="1"/>
    <col min="9225" max="9465" width="11.42578125" style="2"/>
    <col min="9466" max="9466" width="0.28515625" style="2" customWidth="1"/>
    <col min="9467" max="9467" width="4" style="2" customWidth="1"/>
    <col min="9468" max="9468" width="53.85546875" style="2" customWidth="1"/>
    <col min="9469" max="9476" width="14.7109375" style="2" customWidth="1"/>
    <col min="9477" max="9477" width="11.42578125" style="2"/>
    <col min="9478" max="9478" width="8.85546875" style="2" customWidth="1"/>
    <col min="9479" max="9479" width="11.42578125" style="2"/>
    <col min="9480" max="9480" width="15.42578125" style="2" customWidth="1"/>
    <col min="9481" max="9721" width="11.42578125" style="2"/>
    <col min="9722" max="9722" width="0.28515625" style="2" customWidth="1"/>
    <col min="9723" max="9723" width="4" style="2" customWidth="1"/>
    <col min="9724" max="9724" width="53.85546875" style="2" customWidth="1"/>
    <col min="9725" max="9732" width="14.7109375" style="2" customWidth="1"/>
    <col min="9733" max="9733" width="11.42578125" style="2"/>
    <col min="9734" max="9734" width="8.85546875" style="2" customWidth="1"/>
    <col min="9735" max="9735" width="11.42578125" style="2"/>
    <col min="9736" max="9736" width="15.42578125" style="2" customWidth="1"/>
    <col min="9737" max="9977" width="11.42578125" style="2"/>
    <col min="9978" max="9978" width="0.28515625" style="2" customWidth="1"/>
    <col min="9979" max="9979" width="4" style="2" customWidth="1"/>
    <col min="9980" max="9980" width="53.85546875" style="2" customWidth="1"/>
    <col min="9981" max="9988" width="14.7109375" style="2" customWidth="1"/>
    <col min="9989" max="9989" width="11.42578125" style="2"/>
    <col min="9990" max="9990" width="8.85546875" style="2" customWidth="1"/>
    <col min="9991" max="9991" width="11.42578125" style="2"/>
    <col min="9992" max="9992" width="15.42578125" style="2" customWidth="1"/>
    <col min="9993" max="10233" width="11.42578125" style="2"/>
    <col min="10234" max="10234" width="0.28515625" style="2" customWidth="1"/>
    <col min="10235" max="10235" width="4" style="2" customWidth="1"/>
    <col min="10236" max="10236" width="53.85546875" style="2" customWidth="1"/>
    <col min="10237" max="10244" width="14.7109375" style="2" customWidth="1"/>
    <col min="10245" max="10245" width="11.42578125" style="2"/>
    <col min="10246" max="10246" width="8.85546875" style="2" customWidth="1"/>
    <col min="10247" max="10247" width="11.42578125" style="2"/>
    <col min="10248" max="10248" width="15.42578125" style="2" customWidth="1"/>
    <col min="10249" max="10489" width="11.42578125" style="2"/>
    <col min="10490" max="10490" width="0.28515625" style="2" customWidth="1"/>
    <col min="10491" max="10491" width="4" style="2" customWidth="1"/>
    <col min="10492" max="10492" width="53.85546875" style="2" customWidth="1"/>
    <col min="10493" max="10500" width="14.7109375" style="2" customWidth="1"/>
    <col min="10501" max="10501" width="11.42578125" style="2"/>
    <col min="10502" max="10502" width="8.85546875" style="2" customWidth="1"/>
    <col min="10503" max="10503" width="11.42578125" style="2"/>
    <col min="10504" max="10504" width="15.42578125" style="2" customWidth="1"/>
    <col min="10505" max="10745" width="11.42578125" style="2"/>
    <col min="10746" max="10746" width="0.28515625" style="2" customWidth="1"/>
    <col min="10747" max="10747" width="4" style="2" customWidth="1"/>
    <col min="10748" max="10748" width="53.85546875" style="2" customWidth="1"/>
    <col min="10749" max="10756" width="14.7109375" style="2" customWidth="1"/>
    <col min="10757" max="10757" width="11.42578125" style="2"/>
    <col min="10758" max="10758" width="8.85546875" style="2" customWidth="1"/>
    <col min="10759" max="10759" width="11.42578125" style="2"/>
    <col min="10760" max="10760" width="15.42578125" style="2" customWidth="1"/>
    <col min="10761" max="11001" width="11.42578125" style="2"/>
    <col min="11002" max="11002" width="0.28515625" style="2" customWidth="1"/>
    <col min="11003" max="11003" width="4" style="2" customWidth="1"/>
    <col min="11004" max="11004" width="53.85546875" style="2" customWidth="1"/>
    <col min="11005" max="11012" width="14.7109375" style="2" customWidth="1"/>
    <col min="11013" max="11013" width="11.42578125" style="2"/>
    <col min="11014" max="11014" width="8.85546875" style="2" customWidth="1"/>
    <col min="11015" max="11015" width="11.42578125" style="2"/>
    <col min="11016" max="11016" width="15.42578125" style="2" customWidth="1"/>
    <col min="11017" max="11257" width="11.42578125" style="2"/>
    <col min="11258" max="11258" width="0.28515625" style="2" customWidth="1"/>
    <col min="11259" max="11259" width="4" style="2" customWidth="1"/>
    <col min="11260" max="11260" width="53.85546875" style="2" customWidth="1"/>
    <col min="11261" max="11268" width="14.7109375" style="2" customWidth="1"/>
    <col min="11269" max="11269" width="11.42578125" style="2"/>
    <col min="11270" max="11270" width="8.85546875" style="2" customWidth="1"/>
    <col min="11271" max="11271" width="11.42578125" style="2"/>
    <col min="11272" max="11272" width="15.42578125" style="2" customWidth="1"/>
    <col min="11273" max="11513" width="11.42578125" style="2"/>
    <col min="11514" max="11514" width="0.28515625" style="2" customWidth="1"/>
    <col min="11515" max="11515" width="4" style="2" customWidth="1"/>
    <col min="11516" max="11516" width="53.85546875" style="2" customWidth="1"/>
    <col min="11517" max="11524" width="14.7109375" style="2" customWidth="1"/>
    <col min="11525" max="11525" width="11.42578125" style="2"/>
    <col min="11526" max="11526" width="8.85546875" style="2" customWidth="1"/>
    <col min="11527" max="11527" width="11.42578125" style="2"/>
    <col min="11528" max="11528" width="15.42578125" style="2" customWidth="1"/>
    <col min="11529" max="11769" width="11.42578125" style="2"/>
    <col min="11770" max="11770" width="0.28515625" style="2" customWidth="1"/>
    <col min="11771" max="11771" width="4" style="2" customWidth="1"/>
    <col min="11772" max="11772" width="53.85546875" style="2" customWidth="1"/>
    <col min="11773" max="11780" width="14.7109375" style="2" customWidth="1"/>
    <col min="11781" max="11781" width="11.42578125" style="2"/>
    <col min="11782" max="11782" width="8.85546875" style="2" customWidth="1"/>
    <col min="11783" max="11783" width="11.42578125" style="2"/>
    <col min="11784" max="11784" width="15.42578125" style="2" customWidth="1"/>
    <col min="11785" max="12025" width="11.42578125" style="2"/>
    <col min="12026" max="12026" width="0.28515625" style="2" customWidth="1"/>
    <col min="12027" max="12027" width="4" style="2" customWidth="1"/>
    <col min="12028" max="12028" width="53.85546875" style="2" customWidth="1"/>
    <col min="12029" max="12036" width="14.7109375" style="2" customWidth="1"/>
    <col min="12037" max="12037" width="11.42578125" style="2"/>
    <col min="12038" max="12038" width="8.85546875" style="2" customWidth="1"/>
    <col min="12039" max="12039" width="11.42578125" style="2"/>
    <col min="12040" max="12040" width="15.42578125" style="2" customWidth="1"/>
    <col min="12041" max="12281" width="11.42578125" style="2"/>
    <col min="12282" max="12282" width="0.28515625" style="2" customWidth="1"/>
    <col min="12283" max="12283" width="4" style="2" customWidth="1"/>
    <col min="12284" max="12284" width="53.85546875" style="2" customWidth="1"/>
    <col min="12285" max="12292" width="14.7109375" style="2" customWidth="1"/>
    <col min="12293" max="12293" width="11.42578125" style="2"/>
    <col min="12294" max="12294" width="8.85546875" style="2" customWidth="1"/>
    <col min="12295" max="12295" width="11.42578125" style="2"/>
    <col min="12296" max="12296" width="15.42578125" style="2" customWidth="1"/>
    <col min="12297" max="12537" width="11.42578125" style="2"/>
    <col min="12538" max="12538" width="0.28515625" style="2" customWidth="1"/>
    <col min="12539" max="12539" width="4" style="2" customWidth="1"/>
    <col min="12540" max="12540" width="53.85546875" style="2" customWidth="1"/>
    <col min="12541" max="12548" width="14.7109375" style="2" customWidth="1"/>
    <col min="12549" max="12549" width="11.42578125" style="2"/>
    <col min="12550" max="12550" width="8.85546875" style="2" customWidth="1"/>
    <col min="12551" max="12551" width="11.42578125" style="2"/>
    <col min="12552" max="12552" width="15.42578125" style="2" customWidth="1"/>
    <col min="12553" max="12793" width="11.42578125" style="2"/>
    <col min="12794" max="12794" width="0.28515625" style="2" customWidth="1"/>
    <col min="12795" max="12795" width="4" style="2" customWidth="1"/>
    <col min="12796" max="12796" width="53.85546875" style="2" customWidth="1"/>
    <col min="12797" max="12804" width="14.7109375" style="2" customWidth="1"/>
    <col min="12805" max="12805" width="11.42578125" style="2"/>
    <col min="12806" max="12806" width="8.85546875" style="2" customWidth="1"/>
    <col min="12807" max="12807" width="11.42578125" style="2"/>
    <col min="12808" max="12808" width="15.42578125" style="2" customWidth="1"/>
    <col min="12809" max="13049" width="11.42578125" style="2"/>
    <col min="13050" max="13050" width="0.28515625" style="2" customWidth="1"/>
    <col min="13051" max="13051" width="4" style="2" customWidth="1"/>
    <col min="13052" max="13052" width="53.85546875" style="2" customWidth="1"/>
    <col min="13053" max="13060" width="14.7109375" style="2" customWidth="1"/>
    <col min="13061" max="13061" width="11.42578125" style="2"/>
    <col min="13062" max="13062" width="8.85546875" style="2" customWidth="1"/>
    <col min="13063" max="13063" width="11.42578125" style="2"/>
    <col min="13064" max="13064" width="15.42578125" style="2" customWidth="1"/>
    <col min="13065" max="13305" width="11.42578125" style="2"/>
    <col min="13306" max="13306" width="0.28515625" style="2" customWidth="1"/>
    <col min="13307" max="13307" width="4" style="2" customWidth="1"/>
    <col min="13308" max="13308" width="53.85546875" style="2" customWidth="1"/>
    <col min="13309" max="13316" width="14.7109375" style="2" customWidth="1"/>
    <col min="13317" max="13317" width="11.42578125" style="2"/>
    <col min="13318" max="13318" width="8.85546875" style="2" customWidth="1"/>
    <col min="13319" max="13319" width="11.42578125" style="2"/>
    <col min="13320" max="13320" width="15.42578125" style="2" customWidth="1"/>
    <col min="13321" max="13561" width="11.42578125" style="2"/>
    <col min="13562" max="13562" width="0.28515625" style="2" customWidth="1"/>
    <col min="13563" max="13563" width="4" style="2" customWidth="1"/>
    <col min="13564" max="13564" width="53.85546875" style="2" customWidth="1"/>
    <col min="13565" max="13572" width="14.7109375" style="2" customWidth="1"/>
    <col min="13573" max="13573" width="11.42578125" style="2"/>
    <col min="13574" max="13574" width="8.85546875" style="2" customWidth="1"/>
    <col min="13575" max="13575" width="11.42578125" style="2"/>
    <col min="13576" max="13576" width="15.42578125" style="2" customWidth="1"/>
    <col min="13577" max="13817" width="11.42578125" style="2"/>
    <col min="13818" max="13818" width="0.28515625" style="2" customWidth="1"/>
    <col min="13819" max="13819" width="4" style="2" customWidth="1"/>
    <col min="13820" max="13820" width="53.85546875" style="2" customWidth="1"/>
    <col min="13821" max="13828" width="14.7109375" style="2" customWidth="1"/>
    <col min="13829" max="13829" width="11.42578125" style="2"/>
    <col min="13830" max="13830" width="8.85546875" style="2" customWidth="1"/>
    <col min="13831" max="13831" width="11.42578125" style="2"/>
    <col min="13832" max="13832" width="15.42578125" style="2" customWidth="1"/>
    <col min="13833" max="14073" width="11.42578125" style="2"/>
    <col min="14074" max="14074" width="0.28515625" style="2" customWidth="1"/>
    <col min="14075" max="14075" width="4" style="2" customWidth="1"/>
    <col min="14076" max="14076" width="53.85546875" style="2" customWidth="1"/>
    <col min="14077" max="14084" width="14.7109375" style="2" customWidth="1"/>
    <col min="14085" max="14085" width="11.42578125" style="2"/>
    <col min="14086" max="14086" width="8.85546875" style="2" customWidth="1"/>
    <col min="14087" max="14087" width="11.42578125" style="2"/>
    <col min="14088" max="14088" width="15.42578125" style="2" customWidth="1"/>
    <col min="14089" max="14329" width="11.42578125" style="2"/>
    <col min="14330" max="14330" width="0.28515625" style="2" customWidth="1"/>
    <col min="14331" max="14331" width="4" style="2" customWidth="1"/>
    <col min="14332" max="14332" width="53.85546875" style="2" customWidth="1"/>
    <col min="14333" max="14340" width="14.7109375" style="2" customWidth="1"/>
    <col min="14341" max="14341" width="11.42578125" style="2"/>
    <col min="14342" max="14342" width="8.85546875" style="2" customWidth="1"/>
    <col min="14343" max="14343" width="11.42578125" style="2"/>
    <col min="14344" max="14344" width="15.42578125" style="2" customWidth="1"/>
    <col min="14345" max="14585" width="11.42578125" style="2"/>
    <col min="14586" max="14586" width="0.28515625" style="2" customWidth="1"/>
    <col min="14587" max="14587" width="4" style="2" customWidth="1"/>
    <col min="14588" max="14588" width="53.85546875" style="2" customWidth="1"/>
    <col min="14589" max="14596" width="14.7109375" style="2" customWidth="1"/>
    <col min="14597" max="14597" width="11.42578125" style="2"/>
    <col min="14598" max="14598" width="8.85546875" style="2" customWidth="1"/>
    <col min="14599" max="14599" width="11.42578125" style="2"/>
    <col min="14600" max="14600" width="15.42578125" style="2" customWidth="1"/>
    <col min="14601" max="14841" width="11.42578125" style="2"/>
    <col min="14842" max="14842" width="0.28515625" style="2" customWidth="1"/>
    <col min="14843" max="14843" width="4" style="2" customWidth="1"/>
    <col min="14844" max="14844" width="53.85546875" style="2" customWidth="1"/>
    <col min="14845" max="14852" width="14.7109375" style="2" customWidth="1"/>
    <col min="14853" max="14853" width="11.42578125" style="2"/>
    <col min="14854" max="14854" width="8.85546875" style="2" customWidth="1"/>
    <col min="14855" max="14855" width="11.42578125" style="2"/>
    <col min="14856" max="14856" width="15.42578125" style="2" customWidth="1"/>
    <col min="14857" max="15097" width="11.42578125" style="2"/>
    <col min="15098" max="15098" width="0.28515625" style="2" customWidth="1"/>
    <col min="15099" max="15099" width="4" style="2" customWidth="1"/>
    <col min="15100" max="15100" width="53.85546875" style="2" customWidth="1"/>
    <col min="15101" max="15108" width="14.7109375" style="2" customWidth="1"/>
    <col min="15109" max="15109" width="11.42578125" style="2"/>
    <col min="15110" max="15110" width="8.85546875" style="2" customWidth="1"/>
    <col min="15111" max="15111" width="11.42578125" style="2"/>
    <col min="15112" max="15112" width="15.42578125" style="2" customWidth="1"/>
    <col min="15113" max="15353" width="11.42578125" style="2"/>
    <col min="15354" max="15354" width="0.28515625" style="2" customWidth="1"/>
    <col min="15355" max="15355" width="4" style="2" customWidth="1"/>
    <col min="15356" max="15356" width="53.85546875" style="2" customWidth="1"/>
    <col min="15357" max="15364" width="14.7109375" style="2" customWidth="1"/>
    <col min="15365" max="15365" width="11.42578125" style="2"/>
    <col min="15366" max="15366" width="8.85546875" style="2" customWidth="1"/>
    <col min="15367" max="15367" width="11.42578125" style="2"/>
    <col min="15368" max="15368" width="15.42578125" style="2" customWidth="1"/>
    <col min="15369" max="15609" width="11.42578125" style="2"/>
    <col min="15610" max="15610" width="0.28515625" style="2" customWidth="1"/>
    <col min="15611" max="15611" width="4" style="2" customWidth="1"/>
    <col min="15612" max="15612" width="53.85546875" style="2" customWidth="1"/>
    <col min="15613" max="15620" width="14.7109375" style="2" customWidth="1"/>
    <col min="15621" max="15621" width="11.42578125" style="2"/>
    <col min="15622" max="15622" width="8.85546875" style="2" customWidth="1"/>
    <col min="15623" max="15623" width="11.42578125" style="2"/>
    <col min="15624" max="15624" width="15.42578125" style="2" customWidth="1"/>
    <col min="15625" max="15865" width="11.42578125" style="2"/>
    <col min="15866" max="15866" width="0.28515625" style="2" customWidth="1"/>
    <col min="15867" max="15867" width="4" style="2" customWidth="1"/>
    <col min="15868" max="15868" width="53.85546875" style="2" customWidth="1"/>
    <col min="15869" max="15876" width="14.7109375" style="2" customWidth="1"/>
    <col min="15877" max="15877" width="11.42578125" style="2"/>
    <col min="15878" max="15878" width="8.85546875" style="2" customWidth="1"/>
    <col min="15879" max="15879" width="11.42578125" style="2"/>
    <col min="15880" max="15880" width="15.42578125" style="2" customWidth="1"/>
    <col min="15881" max="16121" width="11.42578125" style="2"/>
    <col min="16122" max="16122" width="0.28515625" style="2" customWidth="1"/>
    <col min="16123" max="16123" width="4" style="2" customWidth="1"/>
    <col min="16124" max="16124" width="53.85546875" style="2" customWidth="1"/>
    <col min="16125" max="16132" width="14.7109375" style="2" customWidth="1"/>
    <col min="16133" max="16133" width="11.42578125" style="2"/>
    <col min="16134" max="16134" width="8.85546875" style="2" customWidth="1"/>
    <col min="16135" max="16135" width="11.42578125" style="2"/>
    <col min="16136" max="16136" width="15.42578125" style="2" customWidth="1"/>
    <col min="16137" max="16384" width="11.42578125" style="2"/>
  </cols>
  <sheetData>
    <row r="3" spans="2:11" s="5" customFormat="1" x14ac:dyDescent="0.25">
      <c r="B3" s="3"/>
      <c r="C3" s="4"/>
      <c r="D3" s="4"/>
      <c r="E3" s="4"/>
      <c r="F3" s="4"/>
      <c r="G3" s="4"/>
      <c r="H3" s="4"/>
      <c r="I3" s="4"/>
      <c r="J3" s="4"/>
      <c r="K3" s="4"/>
    </row>
    <row r="4" spans="2:11" s="5" customFormat="1" x14ac:dyDescent="0.25">
      <c r="B4" s="3"/>
      <c r="C4" s="4"/>
      <c r="D4" s="4"/>
      <c r="E4" s="4"/>
      <c r="F4" s="4"/>
      <c r="G4" s="4"/>
      <c r="H4" s="4"/>
      <c r="I4" s="4"/>
      <c r="J4" s="4"/>
      <c r="K4" s="4"/>
    </row>
    <row r="5" spans="2:11" s="5" customFormat="1" x14ac:dyDescent="0.25">
      <c r="B5" s="3"/>
      <c r="C5" s="4"/>
      <c r="D5" s="4"/>
      <c r="E5" s="4"/>
      <c r="F5" s="4"/>
      <c r="G5" s="4"/>
      <c r="H5" s="4"/>
      <c r="I5" s="4"/>
      <c r="J5" s="4"/>
      <c r="K5" s="4"/>
    </row>
    <row r="6" spans="2:11" s="5" customFormat="1" x14ac:dyDescent="0.25">
      <c r="B6" s="3"/>
      <c r="C6" s="4"/>
      <c r="D6" s="4"/>
      <c r="E6" s="4"/>
      <c r="F6" s="4"/>
      <c r="G6" s="4"/>
      <c r="H6" s="4"/>
      <c r="I6" s="4"/>
      <c r="J6" s="4"/>
      <c r="K6" s="4"/>
    </row>
    <row r="7" spans="2:11" s="5" customFormat="1" x14ac:dyDescent="0.25">
      <c r="B7" s="3"/>
      <c r="C7" s="4"/>
      <c r="D7" s="4"/>
      <c r="E7" s="4"/>
      <c r="F7" s="4"/>
      <c r="G7" s="4"/>
      <c r="H7" s="4"/>
      <c r="I7" s="4"/>
      <c r="J7" s="4"/>
      <c r="K7" s="4"/>
    </row>
    <row r="8" spans="2:11" s="5" customFormat="1" x14ac:dyDescent="0.25">
      <c r="B8" s="3"/>
      <c r="C8" s="4"/>
      <c r="D8" s="4"/>
      <c r="E8" s="4"/>
      <c r="F8" s="4"/>
      <c r="G8" s="4"/>
      <c r="H8" s="4"/>
      <c r="I8" s="4"/>
      <c r="J8" s="4"/>
      <c r="K8" s="4"/>
    </row>
    <row r="9" spans="2:11" s="5" customFormat="1" x14ac:dyDescent="0.25">
      <c r="B9" s="3"/>
      <c r="C9" s="4"/>
      <c r="D9" s="4"/>
      <c r="E9" s="4"/>
      <c r="F9" s="4"/>
      <c r="G9" s="4"/>
      <c r="H9" s="4"/>
      <c r="I9" s="4"/>
      <c r="J9" s="4"/>
      <c r="K9" s="4"/>
    </row>
    <row r="10" spans="2:11" s="5" customFormat="1" x14ac:dyDescent="0.25">
      <c r="B10" s="3"/>
      <c r="C10" s="4"/>
      <c r="D10" s="4"/>
      <c r="E10" s="4"/>
      <c r="F10" s="4"/>
      <c r="G10" s="4"/>
      <c r="H10" s="4"/>
      <c r="I10" s="4"/>
      <c r="J10" s="4"/>
      <c r="K10" s="4"/>
    </row>
    <row r="11" spans="2:11" s="5" customFormat="1" ht="5.0999999999999996" customHeight="1" x14ac:dyDescent="0.25">
      <c r="B11" s="3"/>
      <c r="C11" s="4"/>
      <c r="D11" s="4"/>
      <c r="E11" s="4"/>
      <c r="F11" s="4"/>
      <c r="G11" s="4"/>
      <c r="H11" s="4"/>
      <c r="I11" s="4"/>
      <c r="J11" s="4"/>
      <c r="K11" s="4"/>
    </row>
    <row r="12" spans="2:11" ht="18" x14ac:dyDescent="0.2">
      <c r="B12" s="224" t="s">
        <v>67</v>
      </c>
      <c r="C12" s="8"/>
      <c r="D12" s="8"/>
      <c r="E12" s="8"/>
      <c r="F12" s="8"/>
      <c r="G12" s="8"/>
      <c r="H12" s="8"/>
      <c r="I12" s="8"/>
      <c r="J12" s="8"/>
      <c r="K12" s="8"/>
    </row>
    <row r="13" spans="2:11" x14ac:dyDescent="0.2">
      <c r="D13" s="9"/>
      <c r="E13" s="9">
        <v>0</v>
      </c>
      <c r="F13" s="9">
        <v>0</v>
      </c>
      <c r="G13" s="9">
        <v>0</v>
      </c>
      <c r="H13" s="9">
        <v>0</v>
      </c>
      <c r="I13" s="9"/>
      <c r="J13" s="9">
        <v>0</v>
      </c>
      <c r="K13" s="215"/>
    </row>
    <row r="14" spans="2:11" s="5" customFormat="1" ht="24.95" customHeight="1" thickBot="1" x14ac:dyDescent="0.3">
      <c r="B14" s="225" t="s">
        <v>68</v>
      </c>
      <c r="C14" s="226"/>
      <c r="D14" s="226"/>
      <c r="E14" s="226"/>
      <c r="F14" s="226"/>
      <c r="G14" s="226"/>
      <c r="H14" s="226"/>
      <c r="I14" s="226"/>
      <c r="J14" s="226"/>
      <c r="K14" s="227"/>
    </row>
    <row r="15" spans="2:11" s="229" customFormat="1" ht="72" customHeight="1" thickTop="1" x14ac:dyDescent="0.25">
      <c r="B15" s="228"/>
      <c r="D15" s="230" t="s">
        <v>69</v>
      </c>
      <c r="E15" s="230" t="s">
        <v>70</v>
      </c>
      <c r="F15" s="230" t="s">
        <v>71</v>
      </c>
      <c r="G15" s="231" t="s">
        <v>72</v>
      </c>
      <c r="H15" s="230" t="s">
        <v>73</v>
      </c>
      <c r="I15" s="231" t="s">
        <v>74</v>
      </c>
      <c r="J15" s="230" t="s">
        <v>123</v>
      </c>
      <c r="K15" s="232" t="s">
        <v>75</v>
      </c>
    </row>
    <row r="16" spans="2:11" s="62" customFormat="1" ht="20.100000000000001" customHeight="1" x14ac:dyDescent="0.25">
      <c r="B16" s="233"/>
      <c r="C16" s="234" t="s">
        <v>76</v>
      </c>
      <c r="D16" s="235">
        <f>+D39</f>
        <v>1608309.5999999994</v>
      </c>
      <c r="E16" s="235">
        <f t="shared" ref="E16:I16" si="0">+E39</f>
        <v>14965056.610000001</v>
      </c>
      <c r="F16" s="235">
        <f t="shared" si="0"/>
        <v>7127963.0200000014</v>
      </c>
      <c r="G16" s="235">
        <f t="shared" si="0"/>
        <v>888867.42</v>
      </c>
      <c r="H16" s="235">
        <f t="shared" si="0"/>
        <v>1316599.8600000001</v>
      </c>
      <c r="I16" s="236">
        <f t="shared" si="0"/>
        <v>0</v>
      </c>
      <c r="J16" s="235">
        <f>+J39</f>
        <v>7493.23</v>
      </c>
      <c r="K16" s="237">
        <f>SUM(D16:J16)</f>
        <v>25914289.740000006</v>
      </c>
    </row>
    <row r="17" spans="1:11" s="62" customFormat="1" ht="12" customHeight="1" x14ac:dyDescent="0.25">
      <c r="A17" s="135"/>
      <c r="B17" s="238"/>
      <c r="C17" s="239"/>
      <c r="D17" s="240"/>
      <c r="E17" s="240"/>
      <c r="F17" s="240"/>
      <c r="G17" s="240"/>
      <c r="H17" s="240"/>
      <c r="I17" s="240"/>
      <c r="J17" s="240"/>
      <c r="K17" s="241"/>
    </row>
    <row r="18" spans="1:11" s="62" customFormat="1" ht="20.100000000000001" customHeight="1" thickBot="1" x14ac:dyDescent="0.3">
      <c r="B18" s="242"/>
      <c r="C18" s="243" t="s">
        <v>112</v>
      </c>
      <c r="D18" s="351" t="s">
        <v>63</v>
      </c>
      <c r="E18" s="351"/>
      <c r="F18" s="351"/>
      <c r="G18" s="351"/>
      <c r="H18" s="351"/>
      <c r="I18" s="351"/>
      <c r="J18" s="351"/>
      <c r="K18" s="244">
        <f>SUM(D18:J18)</f>
        <v>0</v>
      </c>
    </row>
    <row r="19" spans="1:11" ht="5.0999999999999996" customHeight="1" thickTop="1" x14ac:dyDescent="0.2"/>
    <row r="21" spans="1:11" ht="5.0999999999999996" customHeight="1" x14ac:dyDescent="0.2"/>
    <row r="22" spans="1:11" ht="8.1" customHeight="1" x14ac:dyDescent="0.2"/>
    <row r="23" spans="1:11" ht="15.75" x14ac:dyDescent="0.2">
      <c r="B23" s="245" t="s">
        <v>4</v>
      </c>
      <c r="C23" s="246"/>
      <c r="D23" s="246"/>
      <c r="E23" s="246"/>
      <c r="F23" s="246"/>
      <c r="G23" s="246"/>
      <c r="H23" s="246"/>
      <c r="I23" s="246"/>
      <c r="J23" s="246"/>
      <c r="K23" s="247"/>
    </row>
    <row r="24" spans="1:11" s="5" customFormat="1" ht="20.100000000000001" customHeight="1" x14ac:dyDescent="0.25">
      <c r="B24" s="248" t="s">
        <v>7</v>
      </c>
      <c r="C24" s="249" t="s">
        <v>77</v>
      </c>
      <c r="D24" s="250">
        <v>884649.17999999993</v>
      </c>
      <c r="E24" s="250">
        <v>6738317.1200000001</v>
      </c>
      <c r="F24" s="250">
        <v>1561145.3</v>
      </c>
      <c r="G24" s="250">
        <v>11709.29</v>
      </c>
      <c r="H24" s="250">
        <v>0</v>
      </c>
      <c r="I24" s="251">
        <v>0</v>
      </c>
      <c r="J24" s="250">
        <v>0</v>
      </c>
      <c r="K24" s="252">
        <f t="shared" ref="K24:K34" si="1">SUM(D24:J24)</f>
        <v>9195820.8899999987</v>
      </c>
    </row>
    <row r="25" spans="1:11" s="5" customFormat="1" ht="20.100000000000001" customHeight="1" x14ac:dyDescent="0.25">
      <c r="B25" s="253" t="s">
        <v>7</v>
      </c>
      <c r="C25" s="254" t="s">
        <v>78</v>
      </c>
      <c r="D25" s="255">
        <v>754123.13000000012</v>
      </c>
      <c r="E25" s="255">
        <v>8018863.5600000005</v>
      </c>
      <c r="F25" s="255">
        <v>15509327.539999999</v>
      </c>
      <c r="G25" s="255">
        <v>214170.02</v>
      </c>
      <c r="H25" s="255">
        <v>53303.770000000004</v>
      </c>
      <c r="I25" s="256">
        <v>0</v>
      </c>
      <c r="J25" s="255">
        <v>0</v>
      </c>
      <c r="K25" s="257">
        <f t="shared" si="1"/>
        <v>24549788.02</v>
      </c>
    </row>
    <row r="26" spans="1:11" s="5" customFormat="1" ht="20.100000000000001" customHeight="1" x14ac:dyDescent="0.25">
      <c r="B26" s="253" t="s">
        <v>7</v>
      </c>
      <c r="C26" s="254" t="s">
        <v>79</v>
      </c>
      <c r="D26" s="255">
        <v>2069346.4999999998</v>
      </c>
      <c r="E26" s="255">
        <v>175516.72</v>
      </c>
      <c r="F26" s="255">
        <v>2153182</v>
      </c>
      <c r="G26" s="255">
        <v>672388.7</v>
      </c>
      <c r="H26" s="255">
        <v>1387313.74</v>
      </c>
      <c r="I26" s="258">
        <v>0</v>
      </c>
      <c r="J26" s="255">
        <v>7493.23</v>
      </c>
      <c r="K26" s="259">
        <f t="shared" si="1"/>
        <v>6465240.8900000006</v>
      </c>
    </row>
    <row r="27" spans="1:11" s="5" customFormat="1" ht="20.100000000000001" customHeight="1" x14ac:dyDescent="0.25">
      <c r="B27" s="253" t="s">
        <v>7</v>
      </c>
      <c r="C27" s="254" t="s">
        <v>80</v>
      </c>
      <c r="D27" s="255">
        <v>0</v>
      </c>
      <c r="E27" s="255">
        <v>32359.21</v>
      </c>
      <c r="F27" s="255">
        <v>95898.01</v>
      </c>
      <c r="G27" s="255">
        <v>0</v>
      </c>
      <c r="H27" s="255">
        <v>0</v>
      </c>
      <c r="I27" s="256">
        <v>0</v>
      </c>
      <c r="J27" s="255">
        <v>0</v>
      </c>
      <c r="K27" s="257">
        <f t="shared" si="1"/>
        <v>128257.22</v>
      </c>
    </row>
    <row r="28" spans="1:11" s="5" customFormat="1" ht="20.100000000000001" customHeight="1" x14ac:dyDescent="0.25">
      <c r="B28" s="253" t="s">
        <v>7</v>
      </c>
      <c r="C28" s="254" t="s">
        <v>81</v>
      </c>
      <c r="D28" s="255">
        <v>0</v>
      </c>
      <c r="E28" s="255">
        <v>0</v>
      </c>
      <c r="F28" s="255">
        <v>0</v>
      </c>
      <c r="G28" s="255">
        <v>0</v>
      </c>
      <c r="H28" s="255">
        <v>0</v>
      </c>
      <c r="I28" s="256">
        <v>0</v>
      </c>
      <c r="J28" s="255">
        <v>0</v>
      </c>
      <c r="K28" s="257">
        <f t="shared" si="1"/>
        <v>0</v>
      </c>
    </row>
    <row r="29" spans="1:11" s="5" customFormat="1" ht="20.100000000000001" customHeight="1" x14ac:dyDescent="0.25">
      <c r="B29" s="253" t="s">
        <v>7</v>
      </c>
      <c r="C29" s="254" t="s">
        <v>82</v>
      </c>
      <c r="D29" s="255">
        <v>0</v>
      </c>
      <c r="E29" s="255">
        <v>0</v>
      </c>
      <c r="F29" s="255">
        <v>0</v>
      </c>
      <c r="G29" s="255">
        <v>0</v>
      </c>
      <c r="H29" s="255">
        <v>0</v>
      </c>
      <c r="I29" s="256">
        <v>0</v>
      </c>
      <c r="J29" s="255">
        <v>0</v>
      </c>
      <c r="K29" s="257">
        <f t="shared" si="1"/>
        <v>0</v>
      </c>
    </row>
    <row r="30" spans="1:11" s="5" customFormat="1" ht="47.25" customHeight="1" x14ac:dyDescent="0.25">
      <c r="B30" s="260" t="s">
        <v>7</v>
      </c>
      <c r="C30" s="261" t="s">
        <v>83</v>
      </c>
      <c r="D30" s="255">
        <v>-1293022.99</v>
      </c>
      <c r="E30" s="255">
        <v>0</v>
      </c>
      <c r="F30" s="255">
        <v>114807.88999999998</v>
      </c>
      <c r="G30" s="255">
        <v>-9400.5899999999983</v>
      </c>
      <c r="H30" s="255">
        <v>0</v>
      </c>
      <c r="I30" s="256">
        <v>0</v>
      </c>
      <c r="J30" s="255">
        <v>0</v>
      </c>
      <c r="K30" s="257">
        <f t="shared" si="1"/>
        <v>-1187615.6900000002</v>
      </c>
    </row>
    <row r="31" spans="1:11" s="5" customFormat="1" ht="45" customHeight="1" x14ac:dyDescent="0.25">
      <c r="B31" s="260" t="s">
        <v>7</v>
      </c>
      <c r="C31" s="261" t="s">
        <v>84</v>
      </c>
      <c r="D31" s="255">
        <v>-732586.22</v>
      </c>
      <c r="E31" s="255">
        <v>0</v>
      </c>
      <c r="F31" s="255">
        <v>0</v>
      </c>
      <c r="G31" s="255">
        <v>0</v>
      </c>
      <c r="H31" s="255">
        <v>0</v>
      </c>
      <c r="I31" s="256">
        <v>0</v>
      </c>
      <c r="J31" s="255">
        <v>0</v>
      </c>
      <c r="K31" s="257">
        <f t="shared" si="1"/>
        <v>-732586.22</v>
      </c>
    </row>
    <row r="32" spans="1:11" s="5" customFormat="1" ht="20.100000000000001" customHeight="1" x14ac:dyDescent="0.25">
      <c r="B32" s="260" t="s">
        <v>7</v>
      </c>
      <c r="C32" s="262" t="s">
        <v>85</v>
      </c>
      <c r="D32" s="255">
        <v>0</v>
      </c>
      <c r="E32" s="255">
        <v>0</v>
      </c>
      <c r="F32" s="255">
        <v>0</v>
      </c>
      <c r="G32" s="255">
        <v>0</v>
      </c>
      <c r="H32" s="255">
        <v>0</v>
      </c>
      <c r="I32" s="256">
        <v>0</v>
      </c>
      <c r="J32" s="255">
        <v>0</v>
      </c>
      <c r="K32" s="257">
        <f t="shared" si="1"/>
        <v>0</v>
      </c>
    </row>
    <row r="33" spans="2:11" s="5" customFormat="1" ht="40.5" customHeight="1" x14ac:dyDescent="0.25">
      <c r="B33" s="260" t="s">
        <v>7</v>
      </c>
      <c r="C33" s="261" t="s">
        <v>86</v>
      </c>
      <c r="D33" s="255">
        <v>0</v>
      </c>
      <c r="E33" s="255">
        <v>0</v>
      </c>
      <c r="F33" s="255">
        <v>0</v>
      </c>
      <c r="G33" s="255">
        <v>0</v>
      </c>
      <c r="H33" s="255">
        <v>0</v>
      </c>
      <c r="I33" s="256">
        <v>0</v>
      </c>
      <c r="J33" s="255">
        <v>0</v>
      </c>
      <c r="K33" s="257">
        <f t="shared" si="1"/>
        <v>0</v>
      </c>
    </row>
    <row r="34" spans="2:11" s="5" customFormat="1" ht="35.1" customHeight="1" thickBot="1" x14ac:dyDescent="0.3">
      <c r="B34" s="137" t="s">
        <v>7</v>
      </c>
      <c r="C34" s="263" t="s">
        <v>87</v>
      </c>
      <c r="D34" s="264">
        <v>0</v>
      </c>
      <c r="E34" s="264">
        <v>0</v>
      </c>
      <c r="F34" s="264">
        <v>0</v>
      </c>
      <c r="G34" s="264">
        <v>0</v>
      </c>
      <c r="H34" s="264">
        <v>0</v>
      </c>
      <c r="I34" s="265">
        <v>0</v>
      </c>
      <c r="J34" s="264">
        <v>0</v>
      </c>
      <c r="K34" s="266">
        <f t="shared" si="1"/>
        <v>0</v>
      </c>
    </row>
    <row r="35" spans="2:11" s="5" customFormat="1" ht="35.1" customHeight="1" thickTop="1" thickBot="1" x14ac:dyDescent="0.3">
      <c r="B35" s="267" t="s">
        <v>14</v>
      </c>
      <c r="C35" s="268"/>
      <c r="D35" s="269">
        <f>SUM(D24:D34)</f>
        <v>1682509.5999999994</v>
      </c>
      <c r="E35" s="269">
        <f t="shared" ref="E35:K35" si="2">SUM(E24:E34)</f>
        <v>14965056.610000001</v>
      </c>
      <c r="F35" s="269">
        <f t="shared" si="2"/>
        <v>19434360.740000002</v>
      </c>
      <c r="G35" s="269">
        <f t="shared" si="2"/>
        <v>888867.42</v>
      </c>
      <c r="H35" s="269">
        <f t="shared" si="2"/>
        <v>1440617.51</v>
      </c>
      <c r="I35" s="270"/>
      <c r="J35" s="269">
        <f>SUM(J24:J34)</f>
        <v>7493.23</v>
      </c>
      <c r="K35" s="271">
        <f t="shared" si="2"/>
        <v>38418905.109999999</v>
      </c>
    </row>
    <row r="36" spans="2:11" s="5" customFormat="1" ht="20.100000000000001" customHeight="1" thickTop="1" thickBot="1" x14ac:dyDescent="0.3">
      <c r="B36" s="272"/>
      <c r="C36" s="273" t="s">
        <v>88</v>
      </c>
      <c r="D36" s="274"/>
      <c r="E36" s="274"/>
      <c r="F36" s="274"/>
      <c r="G36" s="274"/>
      <c r="H36" s="274"/>
      <c r="I36" s="275"/>
      <c r="J36" s="274"/>
      <c r="K36" s="276">
        <f>SUM(D36:H36)</f>
        <v>0</v>
      </c>
    </row>
    <row r="37" spans="2:11" s="5" customFormat="1" ht="56.25" customHeight="1" thickTop="1" x14ac:dyDescent="0.25">
      <c r="B37" s="277" t="s">
        <v>8</v>
      </c>
      <c r="C37" s="122" t="s">
        <v>24</v>
      </c>
      <c r="D37" s="278">
        <v>-74200</v>
      </c>
      <c r="E37" s="278">
        <v>0</v>
      </c>
      <c r="F37" s="278">
        <v>-670652.81999999995</v>
      </c>
      <c r="G37" s="278">
        <v>0</v>
      </c>
      <c r="H37" s="278">
        <v>-124017.65</v>
      </c>
      <c r="I37" s="279"/>
      <c r="J37" s="278"/>
      <c r="K37" s="280">
        <f>SUM(D37:J37)</f>
        <v>-868870.47</v>
      </c>
    </row>
    <row r="38" spans="2:11" s="5" customFormat="1" ht="46.5" customHeight="1" x14ac:dyDescent="0.25">
      <c r="B38" s="281" t="s">
        <v>8</v>
      </c>
      <c r="C38" s="219" t="s">
        <v>25</v>
      </c>
      <c r="D38" s="264"/>
      <c r="E38" s="264"/>
      <c r="F38" s="264">
        <v>-11635744.9</v>
      </c>
      <c r="G38" s="264"/>
      <c r="H38" s="264"/>
      <c r="I38" s="265"/>
      <c r="J38" s="264"/>
      <c r="K38" s="266">
        <f>SUM(D38:J38)</f>
        <v>-11635744.9</v>
      </c>
    </row>
    <row r="39" spans="2:11" s="61" customFormat="1" ht="30.75" customHeight="1" thickBot="1" x14ac:dyDescent="0.3">
      <c r="B39" s="282" t="s">
        <v>113</v>
      </c>
      <c r="C39" s="283"/>
      <c r="D39" s="284">
        <f>SUM(D35:D38)</f>
        <v>1608309.5999999994</v>
      </c>
      <c r="E39" s="284">
        <f t="shared" ref="E39:K39" si="3">SUM(E35:E38)</f>
        <v>14965056.610000001</v>
      </c>
      <c r="F39" s="284">
        <f t="shared" si="3"/>
        <v>7127963.0200000014</v>
      </c>
      <c r="G39" s="284">
        <f t="shared" si="3"/>
        <v>888867.42</v>
      </c>
      <c r="H39" s="284">
        <f t="shared" si="3"/>
        <v>1316599.8600000001</v>
      </c>
      <c r="I39" s="285">
        <f t="shared" si="3"/>
        <v>0</v>
      </c>
      <c r="J39" s="284">
        <f>SUM(J35:J38)</f>
        <v>7493.23</v>
      </c>
      <c r="K39" s="286">
        <f t="shared" si="3"/>
        <v>25914289.740000002</v>
      </c>
    </row>
    <row r="40" spans="2:11" s="61" customFormat="1" ht="30.75" customHeight="1" thickTop="1" thickBot="1" x14ac:dyDescent="0.3">
      <c r="B40" s="287" t="s">
        <v>89</v>
      </c>
      <c r="C40" s="288"/>
      <c r="D40" s="289">
        <v>2407227.5900000008</v>
      </c>
      <c r="E40" s="289">
        <v>13783702.389999999</v>
      </c>
      <c r="F40" s="289">
        <v>6984598.6699999981</v>
      </c>
      <c r="G40" s="289">
        <v>833273.09</v>
      </c>
      <c r="H40" s="289">
        <v>901630.12000000011</v>
      </c>
      <c r="I40" s="290">
        <v>0</v>
      </c>
      <c r="J40" s="289">
        <v>16765.310000000001</v>
      </c>
      <c r="K40" s="291">
        <f>SUM(D40:J40)</f>
        <v>24927197.169999998</v>
      </c>
    </row>
    <row r="41" spans="2:11" ht="13.5" thickTop="1" x14ac:dyDescent="0.2"/>
    <row r="42" spans="2:11" x14ac:dyDescent="0.2">
      <c r="D42" s="292"/>
      <c r="E42" s="292"/>
      <c r="F42" s="292"/>
      <c r="G42" s="292"/>
      <c r="H42" s="292"/>
      <c r="I42" s="292"/>
      <c r="J42" s="292"/>
      <c r="K42" s="292"/>
    </row>
    <row r="43" spans="2:11" s="5" customFormat="1" ht="24.95" customHeight="1" x14ac:dyDescent="0.2">
      <c r="B43" s="2"/>
      <c r="C43" s="2"/>
      <c r="D43" s="36"/>
      <c r="E43" s="36"/>
      <c r="F43" s="36"/>
      <c r="G43" s="36"/>
      <c r="H43" s="36"/>
      <c r="I43" s="36"/>
      <c r="J43" s="36"/>
      <c r="K43" s="36"/>
    </row>
    <row r="44" spans="2:11" s="5" customFormat="1" ht="24.95" customHeight="1" x14ac:dyDescent="0.2">
      <c r="B44" s="2"/>
      <c r="C44" s="2"/>
      <c r="D44" s="36"/>
      <c r="E44" s="36"/>
      <c r="F44" s="36"/>
      <c r="G44" s="36"/>
      <c r="H44" s="36"/>
      <c r="I44" s="36"/>
      <c r="J44" s="36"/>
      <c r="K44" s="36"/>
    </row>
  </sheetData>
  <printOptions horizontalCentered="1"/>
  <pageMargins left="0.19685039370078741" right="0.19685039370078741" top="0.19685039370078741" bottom="0.39370078740157483" header="0" footer="0.19685039370078741"/>
  <pageSetup paperSize="9" scale="64" orientation="landscape" r:id="rId1"/>
  <headerFooter alignWithMargins="0">
    <oddFooter>&amp;L&amp;"Arial,Cursiva"&amp;6&amp;F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DEBD-9B90-435D-B5D3-72ADA61F365B}">
  <sheetPr>
    <pageSetUpPr fitToPage="1"/>
  </sheetPr>
  <dimension ref="B2:H43"/>
  <sheetViews>
    <sheetView showGridLines="0" showZeros="0" workbookViewId="0"/>
  </sheetViews>
  <sheetFormatPr baseColWidth="10" defaultRowHeight="12.75" x14ac:dyDescent="0.2"/>
  <cols>
    <col min="1" max="1" width="0.85546875" style="2" customWidth="1"/>
    <col min="2" max="2" width="4" style="2" customWidth="1"/>
    <col min="3" max="3" width="60.7109375" style="2" customWidth="1"/>
    <col min="4" max="7" width="14.7109375" style="2" customWidth="1"/>
    <col min="8" max="8" width="15.28515625" style="2" customWidth="1"/>
    <col min="9" max="251" width="11.42578125" style="2"/>
    <col min="252" max="252" width="0.85546875" style="2" customWidth="1"/>
    <col min="253" max="253" width="4" style="2" customWidth="1"/>
    <col min="254" max="254" width="61.42578125" style="2" customWidth="1"/>
    <col min="255" max="258" width="14.7109375" style="2" customWidth="1"/>
    <col min="259" max="259" width="15.28515625" style="2" customWidth="1"/>
    <col min="260" max="262" width="11.42578125" style="2"/>
    <col min="263" max="263" width="12.85546875" style="2" bestFit="1" customWidth="1"/>
    <col min="264" max="507" width="11.42578125" style="2"/>
    <col min="508" max="508" width="0.85546875" style="2" customWidth="1"/>
    <col min="509" max="509" width="4" style="2" customWidth="1"/>
    <col min="510" max="510" width="61.42578125" style="2" customWidth="1"/>
    <col min="511" max="514" width="14.7109375" style="2" customWidth="1"/>
    <col min="515" max="515" width="15.28515625" style="2" customWidth="1"/>
    <col min="516" max="518" width="11.42578125" style="2"/>
    <col min="519" max="519" width="12.85546875" style="2" bestFit="1" customWidth="1"/>
    <col min="520" max="763" width="11.42578125" style="2"/>
    <col min="764" max="764" width="0.85546875" style="2" customWidth="1"/>
    <col min="765" max="765" width="4" style="2" customWidth="1"/>
    <col min="766" max="766" width="61.42578125" style="2" customWidth="1"/>
    <col min="767" max="770" width="14.7109375" style="2" customWidth="1"/>
    <col min="771" max="771" width="15.28515625" style="2" customWidth="1"/>
    <col min="772" max="774" width="11.42578125" style="2"/>
    <col min="775" max="775" width="12.85546875" style="2" bestFit="1" customWidth="1"/>
    <col min="776" max="1019" width="11.42578125" style="2"/>
    <col min="1020" max="1020" width="0.85546875" style="2" customWidth="1"/>
    <col min="1021" max="1021" width="4" style="2" customWidth="1"/>
    <col min="1022" max="1022" width="61.42578125" style="2" customWidth="1"/>
    <col min="1023" max="1026" width="14.7109375" style="2" customWidth="1"/>
    <col min="1027" max="1027" width="15.28515625" style="2" customWidth="1"/>
    <col min="1028" max="1030" width="11.42578125" style="2"/>
    <col min="1031" max="1031" width="12.85546875" style="2" bestFit="1" customWidth="1"/>
    <col min="1032" max="1275" width="11.42578125" style="2"/>
    <col min="1276" max="1276" width="0.85546875" style="2" customWidth="1"/>
    <col min="1277" max="1277" width="4" style="2" customWidth="1"/>
    <col min="1278" max="1278" width="61.42578125" style="2" customWidth="1"/>
    <col min="1279" max="1282" width="14.7109375" style="2" customWidth="1"/>
    <col min="1283" max="1283" width="15.28515625" style="2" customWidth="1"/>
    <col min="1284" max="1286" width="11.42578125" style="2"/>
    <col min="1287" max="1287" width="12.85546875" style="2" bestFit="1" customWidth="1"/>
    <col min="1288" max="1531" width="11.42578125" style="2"/>
    <col min="1532" max="1532" width="0.85546875" style="2" customWidth="1"/>
    <col min="1533" max="1533" width="4" style="2" customWidth="1"/>
    <col min="1534" max="1534" width="61.42578125" style="2" customWidth="1"/>
    <col min="1535" max="1538" width="14.7109375" style="2" customWidth="1"/>
    <col min="1539" max="1539" width="15.28515625" style="2" customWidth="1"/>
    <col min="1540" max="1542" width="11.42578125" style="2"/>
    <col min="1543" max="1543" width="12.85546875" style="2" bestFit="1" customWidth="1"/>
    <col min="1544" max="1787" width="11.42578125" style="2"/>
    <col min="1788" max="1788" width="0.85546875" style="2" customWidth="1"/>
    <col min="1789" max="1789" width="4" style="2" customWidth="1"/>
    <col min="1790" max="1790" width="61.42578125" style="2" customWidth="1"/>
    <col min="1791" max="1794" width="14.7109375" style="2" customWidth="1"/>
    <col min="1795" max="1795" width="15.28515625" style="2" customWidth="1"/>
    <col min="1796" max="1798" width="11.42578125" style="2"/>
    <col min="1799" max="1799" width="12.85546875" style="2" bestFit="1" customWidth="1"/>
    <col min="1800" max="2043" width="11.42578125" style="2"/>
    <col min="2044" max="2044" width="0.85546875" style="2" customWidth="1"/>
    <col min="2045" max="2045" width="4" style="2" customWidth="1"/>
    <col min="2046" max="2046" width="61.42578125" style="2" customWidth="1"/>
    <col min="2047" max="2050" width="14.7109375" style="2" customWidth="1"/>
    <col min="2051" max="2051" width="15.28515625" style="2" customWidth="1"/>
    <col min="2052" max="2054" width="11.42578125" style="2"/>
    <col min="2055" max="2055" width="12.85546875" style="2" bestFit="1" customWidth="1"/>
    <col min="2056" max="2299" width="11.42578125" style="2"/>
    <col min="2300" max="2300" width="0.85546875" style="2" customWidth="1"/>
    <col min="2301" max="2301" width="4" style="2" customWidth="1"/>
    <col min="2302" max="2302" width="61.42578125" style="2" customWidth="1"/>
    <col min="2303" max="2306" width="14.7109375" style="2" customWidth="1"/>
    <col min="2307" max="2307" width="15.28515625" style="2" customWidth="1"/>
    <col min="2308" max="2310" width="11.42578125" style="2"/>
    <col min="2311" max="2311" width="12.85546875" style="2" bestFit="1" customWidth="1"/>
    <col min="2312" max="2555" width="11.42578125" style="2"/>
    <col min="2556" max="2556" width="0.85546875" style="2" customWidth="1"/>
    <col min="2557" max="2557" width="4" style="2" customWidth="1"/>
    <col min="2558" max="2558" width="61.42578125" style="2" customWidth="1"/>
    <col min="2559" max="2562" width="14.7109375" style="2" customWidth="1"/>
    <col min="2563" max="2563" width="15.28515625" style="2" customWidth="1"/>
    <col min="2564" max="2566" width="11.42578125" style="2"/>
    <col min="2567" max="2567" width="12.85546875" style="2" bestFit="1" customWidth="1"/>
    <col min="2568" max="2811" width="11.42578125" style="2"/>
    <col min="2812" max="2812" width="0.85546875" style="2" customWidth="1"/>
    <col min="2813" max="2813" width="4" style="2" customWidth="1"/>
    <col min="2814" max="2814" width="61.42578125" style="2" customWidth="1"/>
    <col min="2815" max="2818" width="14.7109375" style="2" customWidth="1"/>
    <col min="2819" max="2819" width="15.28515625" style="2" customWidth="1"/>
    <col min="2820" max="2822" width="11.42578125" style="2"/>
    <col min="2823" max="2823" width="12.85546875" style="2" bestFit="1" customWidth="1"/>
    <col min="2824" max="3067" width="11.42578125" style="2"/>
    <col min="3068" max="3068" width="0.85546875" style="2" customWidth="1"/>
    <col min="3069" max="3069" width="4" style="2" customWidth="1"/>
    <col min="3070" max="3070" width="61.42578125" style="2" customWidth="1"/>
    <col min="3071" max="3074" width="14.7109375" style="2" customWidth="1"/>
    <col min="3075" max="3075" width="15.28515625" style="2" customWidth="1"/>
    <col min="3076" max="3078" width="11.42578125" style="2"/>
    <col min="3079" max="3079" width="12.85546875" style="2" bestFit="1" customWidth="1"/>
    <col min="3080" max="3323" width="11.42578125" style="2"/>
    <col min="3324" max="3324" width="0.85546875" style="2" customWidth="1"/>
    <col min="3325" max="3325" width="4" style="2" customWidth="1"/>
    <col min="3326" max="3326" width="61.42578125" style="2" customWidth="1"/>
    <col min="3327" max="3330" width="14.7109375" style="2" customWidth="1"/>
    <col min="3331" max="3331" width="15.28515625" style="2" customWidth="1"/>
    <col min="3332" max="3334" width="11.42578125" style="2"/>
    <col min="3335" max="3335" width="12.85546875" style="2" bestFit="1" customWidth="1"/>
    <col min="3336" max="3579" width="11.42578125" style="2"/>
    <col min="3580" max="3580" width="0.85546875" style="2" customWidth="1"/>
    <col min="3581" max="3581" width="4" style="2" customWidth="1"/>
    <col min="3582" max="3582" width="61.42578125" style="2" customWidth="1"/>
    <col min="3583" max="3586" width="14.7109375" style="2" customWidth="1"/>
    <col min="3587" max="3587" width="15.28515625" style="2" customWidth="1"/>
    <col min="3588" max="3590" width="11.42578125" style="2"/>
    <col min="3591" max="3591" width="12.85546875" style="2" bestFit="1" customWidth="1"/>
    <col min="3592" max="3835" width="11.42578125" style="2"/>
    <col min="3836" max="3836" width="0.85546875" style="2" customWidth="1"/>
    <col min="3837" max="3837" width="4" style="2" customWidth="1"/>
    <col min="3838" max="3838" width="61.42578125" style="2" customWidth="1"/>
    <col min="3839" max="3842" width="14.7109375" style="2" customWidth="1"/>
    <col min="3843" max="3843" width="15.28515625" style="2" customWidth="1"/>
    <col min="3844" max="3846" width="11.42578125" style="2"/>
    <col min="3847" max="3847" width="12.85546875" style="2" bestFit="1" customWidth="1"/>
    <col min="3848" max="4091" width="11.42578125" style="2"/>
    <col min="4092" max="4092" width="0.85546875" style="2" customWidth="1"/>
    <col min="4093" max="4093" width="4" style="2" customWidth="1"/>
    <col min="4094" max="4094" width="61.42578125" style="2" customWidth="1"/>
    <col min="4095" max="4098" width="14.7109375" style="2" customWidth="1"/>
    <col min="4099" max="4099" width="15.28515625" style="2" customWidth="1"/>
    <col min="4100" max="4102" width="11.42578125" style="2"/>
    <col min="4103" max="4103" width="12.85546875" style="2" bestFit="1" customWidth="1"/>
    <col min="4104" max="4347" width="11.42578125" style="2"/>
    <col min="4348" max="4348" width="0.85546875" style="2" customWidth="1"/>
    <col min="4349" max="4349" width="4" style="2" customWidth="1"/>
    <col min="4350" max="4350" width="61.42578125" style="2" customWidth="1"/>
    <col min="4351" max="4354" width="14.7109375" style="2" customWidth="1"/>
    <col min="4355" max="4355" width="15.28515625" style="2" customWidth="1"/>
    <col min="4356" max="4358" width="11.42578125" style="2"/>
    <col min="4359" max="4359" width="12.85546875" style="2" bestFit="1" customWidth="1"/>
    <col min="4360" max="4603" width="11.42578125" style="2"/>
    <col min="4604" max="4604" width="0.85546875" style="2" customWidth="1"/>
    <col min="4605" max="4605" width="4" style="2" customWidth="1"/>
    <col min="4606" max="4606" width="61.42578125" style="2" customWidth="1"/>
    <col min="4607" max="4610" width="14.7109375" style="2" customWidth="1"/>
    <col min="4611" max="4611" width="15.28515625" style="2" customWidth="1"/>
    <col min="4612" max="4614" width="11.42578125" style="2"/>
    <col min="4615" max="4615" width="12.85546875" style="2" bestFit="1" customWidth="1"/>
    <col min="4616" max="4859" width="11.42578125" style="2"/>
    <col min="4860" max="4860" width="0.85546875" style="2" customWidth="1"/>
    <col min="4861" max="4861" width="4" style="2" customWidth="1"/>
    <col min="4862" max="4862" width="61.42578125" style="2" customWidth="1"/>
    <col min="4863" max="4866" width="14.7109375" style="2" customWidth="1"/>
    <col min="4867" max="4867" width="15.28515625" style="2" customWidth="1"/>
    <col min="4868" max="4870" width="11.42578125" style="2"/>
    <col min="4871" max="4871" width="12.85546875" style="2" bestFit="1" customWidth="1"/>
    <col min="4872" max="5115" width="11.42578125" style="2"/>
    <col min="5116" max="5116" width="0.85546875" style="2" customWidth="1"/>
    <col min="5117" max="5117" width="4" style="2" customWidth="1"/>
    <col min="5118" max="5118" width="61.42578125" style="2" customWidth="1"/>
    <col min="5119" max="5122" width="14.7109375" style="2" customWidth="1"/>
    <col min="5123" max="5123" width="15.28515625" style="2" customWidth="1"/>
    <col min="5124" max="5126" width="11.42578125" style="2"/>
    <col min="5127" max="5127" width="12.85546875" style="2" bestFit="1" customWidth="1"/>
    <col min="5128" max="5371" width="11.42578125" style="2"/>
    <col min="5372" max="5372" width="0.85546875" style="2" customWidth="1"/>
    <col min="5373" max="5373" width="4" style="2" customWidth="1"/>
    <col min="5374" max="5374" width="61.42578125" style="2" customWidth="1"/>
    <col min="5375" max="5378" width="14.7109375" style="2" customWidth="1"/>
    <col min="5379" max="5379" width="15.28515625" style="2" customWidth="1"/>
    <col min="5380" max="5382" width="11.42578125" style="2"/>
    <col min="5383" max="5383" width="12.85546875" style="2" bestFit="1" customWidth="1"/>
    <col min="5384" max="5627" width="11.42578125" style="2"/>
    <col min="5628" max="5628" width="0.85546875" style="2" customWidth="1"/>
    <col min="5629" max="5629" width="4" style="2" customWidth="1"/>
    <col min="5630" max="5630" width="61.42578125" style="2" customWidth="1"/>
    <col min="5631" max="5634" width="14.7109375" style="2" customWidth="1"/>
    <col min="5635" max="5635" width="15.28515625" style="2" customWidth="1"/>
    <col min="5636" max="5638" width="11.42578125" style="2"/>
    <col min="5639" max="5639" width="12.85546875" style="2" bestFit="1" customWidth="1"/>
    <col min="5640" max="5883" width="11.42578125" style="2"/>
    <col min="5884" max="5884" width="0.85546875" style="2" customWidth="1"/>
    <col min="5885" max="5885" width="4" style="2" customWidth="1"/>
    <col min="5886" max="5886" width="61.42578125" style="2" customWidth="1"/>
    <col min="5887" max="5890" width="14.7109375" style="2" customWidth="1"/>
    <col min="5891" max="5891" width="15.28515625" style="2" customWidth="1"/>
    <col min="5892" max="5894" width="11.42578125" style="2"/>
    <col min="5895" max="5895" width="12.85546875" style="2" bestFit="1" customWidth="1"/>
    <col min="5896" max="6139" width="11.42578125" style="2"/>
    <col min="6140" max="6140" width="0.85546875" style="2" customWidth="1"/>
    <col min="6141" max="6141" width="4" style="2" customWidth="1"/>
    <col min="6142" max="6142" width="61.42578125" style="2" customWidth="1"/>
    <col min="6143" max="6146" width="14.7109375" style="2" customWidth="1"/>
    <col min="6147" max="6147" width="15.28515625" style="2" customWidth="1"/>
    <col min="6148" max="6150" width="11.42578125" style="2"/>
    <col min="6151" max="6151" width="12.85546875" style="2" bestFit="1" customWidth="1"/>
    <col min="6152" max="6395" width="11.42578125" style="2"/>
    <col min="6396" max="6396" width="0.85546875" style="2" customWidth="1"/>
    <col min="6397" max="6397" width="4" style="2" customWidth="1"/>
    <col min="6398" max="6398" width="61.42578125" style="2" customWidth="1"/>
    <col min="6399" max="6402" width="14.7109375" style="2" customWidth="1"/>
    <col min="6403" max="6403" width="15.28515625" style="2" customWidth="1"/>
    <col min="6404" max="6406" width="11.42578125" style="2"/>
    <col min="6407" max="6407" width="12.85546875" style="2" bestFit="1" customWidth="1"/>
    <col min="6408" max="6651" width="11.42578125" style="2"/>
    <col min="6652" max="6652" width="0.85546875" style="2" customWidth="1"/>
    <col min="6653" max="6653" width="4" style="2" customWidth="1"/>
    <col min="6654" max="6654" width="61.42578125" style="2" customWidth="1"/>
    <col min="6655" max="6658" width="14.7109375" style="2" customWidth="1"/>
    <col min="6659" max="6659" width="15.28515625" style="2" customWidth="1"/>
    <col min="6660" max="6662" width="11.42578125" style="2"/>
    <col min="6663" max="6663" width="12.85546875" style="2" bestFit="1" customWidth="1"/>
    <col min="6664" max="6907" width="11.42578125" style="2"/>
    <col min="6908" max="6908" width="0.85546875" style="2" customWidth="1"/>
    <col min="6909" max="6909" width="4" style="2" customWidth="1"/>
    <col min="6910" max="6910" width="61.42578125" style="2" customWidth="1"/>
    <col min="6911" max="6914" width="14.7109375" style="2" customWidth="1"/>
    <col min="6915" max="6915" width="15.28515625" style="2" customWidth="1"/>
    <col min="6916" max="6918" width="11.42578125" style="2"/>
    <col min="6919" max="6919" width="12.85546875" style="2" bestFit="1" customWidth="1"/>
    <col min="6920" max="7163" width="11.42578125" style="2"/>
    <col min="7164" max="7164" width="0.85546875" style="2" customWidth="1"/>
    <col min="7165" max="7165" width="4" style="2" customWidth="1"/>
    <col min="7166" max="7166" width="61.42578125" style="2" customWidth="1"/>
    <col min="7167" max="7170" width="14.7109375" style="2" customWidth="1"/>
    <col min="7171" max="7171" width="15.28515625" style="2" customWidth="1"/>
    <col min="7172" max="7174" width="11.42578125" style="2"/>
    <col min="7175" max="7175" width="12.85546875" style="2" bestFit="1" customWidth="1"/>
    <col min="7176" max="7419" width="11.42578125" style="2"/>
    <col min="7420" max="7420" width="0.85546875" style="2" customWidth="1"/>
    <col min="7421" max="7421" width="4" style="2" customWidth="1"/>
    <col min="7422" max="7422" width="61.42578125" style="2" customWidth="1"/>
    <col min="7423" max="7426" width="14.7109375" style="2" customWidth="1"/>
    <col min="7427" max="7427" width="15.28515625" style="2" customWidth="1"/>
    <col min="7428" max="7430" width="11.42578125" style="2"/>
    <col min="7431" max="7431" width="12.85546875" style="2" bestFit="1" customWidth="1"/>
    <col min="7432" max="7675" width="11.42578125" style="2"/>
    <col min="7676" max="7676" width="0.85546875" style="2" customWidth="1"/>
    <col min="7677" max="7677" width="4" style="2" customWidth="1"/>
    <col min="7678" max="7678" width="61.42578125" style="2" customWidth="1"/>
    <col min="7679" max="7682" width="14.7109375" style="2" customWidth="1"/>
    <col min="7683" max="7683" width="15.28515625" style="2" customWidth="1"/>
    <col min="7684" max="7686" width="11.42578125" style="2"/>
    <col min="7687" max="7687" width="12.85546875" style="2" bestFit="1" customWidth="1"/>
    <col min="7688" max="7931" width="11.42578125" style="2"/>
    <col min="7932" max="7932" width="0.85546875" style="2" customWidth="1"/>
    <col min="7933" max="7933" width="4" style="2" customWidth="1"/>
    <col min="7934" max="7934" width="61.42578125" style="2" customWidth="1"/>
    <col min="7935" max="7938" width="14.7109375" style="2" customWidth="1"/>
    <col min="7939" max="7939" width="15.28515625" style="2" customWidth="1"/>
    <col min="7940" max="7942" width="11.42578125" style="2"/>
    <col min="7943" max="7943" width="12.85546875" style="2" bestFit="1" customWidth="1"/>
    <col min="7944" max="8187" width="11.42578125" style="2"/>
    <col min="8188" max="8188" width="0.85546875" style="2" customWidth="1"/>
    <col min="8189" max="8189" width="4" style="2" customWidth="1"/>
    <col min="8190" max="8190" width="61.42578125" style="2" customWidth="1"/>
    <col min="8191" max="8194" width="14.7109375" style="2" customWidth="1"/>
    <col min="8195" max="8195" width="15.28515625" style="2" customWidth="1"/>
    <col min="8196" max="8198" width="11.42578125" style="2"/>
    <col min="8199" max="8199" width="12.85546875" style="2" bestFit="1" customWidth="1"/>
    <col min="8200" max="8443" width="11.42578125" style="2"/>
    <col min="8444" max="8444" width="0.85546875" style="2" customWidth="1"/>
    <col min="8445" max="8445" width="4" style="2" customWidth="1"/>
    <col min="8446" max="8446" width="61.42578125" style="2" customWidth="1"/>
    <col min="8447" max="8450" width="14.7109375" style="2" customWidth="1"/>
    <col min="8451" max="8451" width="15.28515625" style="2" customWidth="1"/>
    <col min="8452" max="8454" width="11.42578125" style="2"/>
    <col min="8455" max="8455" width="12.85546875" style="2" bestFit="1" customWidth="1"/>
    <col min="8456" max="8699" width="11.42578125" style="2"/>
    <col min="8700" max="8700" width="0.85546875" style="2" customWidth="1"/>
    <col min="8701" max="8701" width="4" style="2" customWidth="1"/>
    <col min="8702" max="8702" width="61.42578125" style="2" customWidth="1"/>
    <col min="8703" max="8706" width="14.7109375" style="2" customWidth="1"/>
    <col min="8707" max="8707" width="15.28515625" style="2" customWidth="1"/>
    <col min="8708" max="8710" width="11.42578125" style="2"/>
    <col min="8711" max="8711" width="12.85546875" style="2" bestFit="1" customWidth="1"/>
    <col min="8712" max="8955" width="11.42578125" style="2"/>
    <col min="8956" max="8956" width="0.85546875" style="2" customWidth="1"/>
    <col min="8957" max="8957" width="4" style="2" customWidth="1"/>
    <col min="8958" max="8958" width="61.42578125" style="2" customWidth="1"/>
    <col min="8959" max="8962" width="14.7109375" style="2" customWidth="1"/>
    <col min="8963" max="8963" width="15.28515625" style="2" customWidth="1"/>
    <col min="8964" max="8966" width="11.42578125" style="2"/>
    <col min="8967" max="8967" width="12.85546875" style="2" bestFit="1" customWidth="1"/>
    <col min="8968" max="9211" width="11.42578125" style="2"/>
    <col min="9212" max="9212" width="0.85546875" style="2" customWidth="1"/>
    <col min="9213" max="9213" width="4" style="2" customWidth="1"/>
    <col min="9214" max="9214" width="61.42578125" style="2" customWidth="1"/>
    <col min="9215" max="9218" width="14.7109375" style="2" customWidth="1"/>
    <col min="9219" max="9219" width="15.28515625" style="2" customWidth="1"/>
    <col min="9220" max="9222" width="11.42578125" style="2"/>
    <col min="9223" max="9223" width="12.85546875" style="2" bestFit="1" customWidth="1"/>
    <col min="9224" max="9467" width="11.42578125" style="2"/>
    <col min="9468" max="9468" width="0.85546875" style="2" customWidth="1"/>
    <col min="9469" max="9469" width="4" style="2" customWidth="1"/>
    <col min="9470" max="9470" width="61.42578125" style="2" customWidth="1"/>
    <col min="9471" max="9474" width="14.7109375" style="2" customWidth="1"/>
    <col min="9475" max="9475" width="15.28515625" style="2" customWidth="1"/>
    <col min="9476" max="9478" width="11.42578125" style="2"/>
    <col min="9479" max="9479" width="12.85546875" style="2" bestFit="1" customWidth="1"/>
    <col min="9480" max="9723" width="11.42578125" style="2"/>
    <col min="9724" max="9724" width="0.85546875" style="2" customWidth="1"/>
    <col min="9725" max="9725" width="4" style="2" customWidth="1"/>
    <col min="9726" max="9726" width="61.42578125" style="2" customWidth="1"/>
    <col min="9727" max="9730" width="14.7109375" style="2" customWidth="1"/>
    <col min="9731" max="9731" width="15.28515625" style="2" customWidth="1"/>
    <col min="9732" max="9734" width="11.42578125" style="2"/>
    <col min="9735" max="9735" width="12.85546875" style="2" bestFit="1" customWidth="1"/>
    <col min="9736" max="9979" width="11.42578125" style="2"/>
    <col min="9980" max="9980" width="0.85546875" style="2" customWidth="1"/>
    <col min="9981" max="9981" width="4" style="2" customWidth="1"/>
    <col min="9982" max="9982" width="61.42578125" style="2" customWidth="1"/>
    <col min="9983" max="9986" width="14.7109375" style="2" customWidth="1"/>
    <col min="9987" max="9987" width="15.28515625" style="2" customWidth="1"/>
    <col min="9988" max="9990" width="11.42578125" style="2"/>
    <col min="9991" max="9991" width="12.85546875" style="2" bestFit="1" customWidth="1"/>
    <col min="9992" max="10235" width="11.42578125" style="2"/>
    <col min="10236" max="10236" width="0.85546875" style="2" customWidth="1"/>
    <col min="10237" max="10237" width="4" style="2" customWidth="1"/>
    <col min="10238" max="10238" width="61.42578125" style="2" customWidth="1"/>
    <col min="10239" max="10242" width="14.7109375" style="2" customWidth="1"/>
    <col min="10243" max="10243" width="15.28515625" style="2" customWidth="1"/>
    <col min="10244" max="10246" width="11.42578125" style="2"/>
    <col min="10247" max="10247" width="12.85546875" style="2" bestFit="1" customWidth="1"/>
    <col min="10248" max="10491" width="11.42578125" style="2"/>
    <col min="10492" max="10492" width="0.85546875" style="2" customWidth="1"/>
    <col min="10493" max="10493" width="4" style="2" customWidth="1"/>
    <col min="10494" max="10494" width="61.42578125" style="2" customWidth="1"/>
    <col min="10495" max="10498" width="14.7109375" style="2" customWidth="1"/>
    <col min="10499" max="10499" width="15.28515625" style="2" customWidth="1"/>
    <col min="10500" max="10502" width="11.42578125" style="2"/>
    <col min="10503" max="10503" width="12.85546875" style="2" bestFit="1" customWidth="1"/>
    <col min="10504" max="10747" width="11.42578125" style="2"/>
    <col min="10748" max="10748" width="0.85546875" style="2" customWidth="1"/>
    <col min="10749" max="10749" width="4" style="2" customWidth="1"/>
    <col min="10750" max="10750" width="61.42578125" style="2" customWidth="1"/>
    <col min="10751" max="10754" width="14.7109375" style="2" customWidth="1"/>
    <col min="10755" max="10755" width="15.28515625" style="2" customWidth="1"/>
    <col min="10756" max="10758" width="11.42578125" style="2"/>
    <col min="10759" max="10759" width="12.85546875" style="2" bestFit="1" customWidth="1"/>
    <col min="10760" max="11003" width="11.42578125" style="2"/>
    <col min="11004" max="11004" width="0.85546875" style="2" customWidth="1"/>
    <col min="11005" max="11005" width="4" style="2" customWidth="1"/>
    <col min="11006" max="11006" width="61.42578125" style="2" customWidth="1"/>
    <col min="11007" max="11010" width="14.7109375" style="2" customWidth="1"/>
    <col min="11011" max="11011" width="15.28515625" style="2" customWidth="1"/>
    <col min="11012" max="11014" width="11.42578125" style="2"/>
    <col min="11015" max="11015" width="12.85546875" style="2" bestFit="1" customWidth="1"/>
    <col min="11016" max="11259" width="11.42578125" style="2"/>
    <col min="11260" max="11260" width="0.85546875" style="2" customWidth="1"/>
    <col min="11261" max="11261" width="4" style="2" customWidth="1"/>
    <col min="11262" max="11262" width="61.42578125" style="2" customWidth="1"/>
    <col min="11263" max="11266" width="14.7109375" style="2" customWidth="1"/>
    <col min="11267" max="11267" width="15.28515625" style="2" customWidth="1"/>
    <col min="11268" max="11270" width="11.42578125" style="2"/>
    <col min="11271" max="11271" width="12.85546875" style="2" bestFit="1" customWidth="1"/>
    <col min="11272" max="11515" width="11.42578125" style="2"/>
    <col min="11516" max="11516" width="0.85546875" style="2" customWidth="1"/>
    <col min="11517" max="11517" width="4" style="2" customWidth="1"/>
    <col min="11518" max="11518" width="61.42578125" style="2" customWidth="1"/>
    <col min="11519" max="11522" width="14.7109375" style="2" customWidth="1"/>
    <col min="11523" max="11523" width="15.28515625" style="2" customWidth="1"/>
    <col min="11524" max="11526" width="11.42578125" style="2"/>
    <col min="11527" max="11527" width="12.85546875" style="2" bestFit="1" customWidth="1"/>
    <col min="11528" max="11771" width="11.42578125" style="2"/>
    <col min="11772" max="11772" width="0.85546875" style="2" customWidth="1"/>
    <col min="11773" max="11773" width="4" style="2" customWidth="1"/>
    <col min="11774" max="11774" width="61.42578125" style="2" customWidth="1"/>
    <col min="11775" max="11778" width="14.7109375" style="2" customWidth="1"/>
    <col min="11779" max="11779" width="15.28515625" style="2" customWidth="1"/>
    <col min="11780" max="11782" width="11.42578125" style="2"/>
    <col min="11783" max="11783" width="12.85546875" style="2" bestFit="1" customWidth="1"/>
    <col min="11784" max="12027" width="11.42578125" style="2"/>
    <col min="12028" max="12028" width="0.85546875" style="2" customWidth="1"/>
    <col min="12029" max="12029" width="4" style="2" customWidth="1"/>
    <col min="12030" max="12030" width="61.42578125" style="2" customWidth="1"/>
    <col min="12031" max="12034" width="14.7109375" style="2" customWidth="1"/>
    <col min="12035" max="12035" width="15.28515625" style="2" customWidth="1"/>
    <col min="12036" max="12038" width="11.42578125" style="2"/>
    <col min="12039" max="12039" width="12.85546875" style="2" bestFit="1" customWidth="1"/>
    <col min="12040" max="12283" width="11.42578125" style="2"/>
    <col min="12284" max="12284" width="0.85546875" style="2" customWidth="1"/>
    <col min="12285" max="12285" width="4" style="2" customWidth="1"/>
    <col min="12286" max="12286" width="61.42578125" style="2" customWidth="1"/>
    <col min="12287" max="12290" width="14.7109375" style="2" customWidth="1"/>
    <col min="12291" max="12291" width="15.28515625" style="2" customWidth="1"/>
    <col min="12292" max="12294" width="11.42578125" style="2"/>
    <col min="12295" max="12295" width="12.85546875" style="2" bestFit="1" customWidth="1"/>
    <col min="12296" max="12539" width="11.42578125" style="2"/>
    <col min="12540" max="12540" width="0.85546875" style="2" customWidth="1"/>
    <col min="12541" max="12541" width="4" style="2" customWidth="1"/>
    <col min="12542" max="12542" width="61.42578125" style="2" customWidth="1"/>
    <col min="12543" max="12546" width="14.7109375" style="2" customWidth="1"/>
    <col min="12547" max="12547" width="15.28515625" style="2" customWidth="1"/>
    <col min="12548" max="12550" width="11.42578125" style="2"/>
    <col min="12551" max="12551" width="12.85546875" style="2" bestFit="1" customWidth="1"/>
    <col min="12552" max="12795" width="11.42578125" style="2"/>
    <col min="12796" max="12796" width="0.85546875" style="2" customWidth="1"/>
    <col min="12797" max="12797" width="4" style="2" customWidth="1"/>
    <col min="12798" max="12798" width="61.42578125" style="2" customWidth="1"/>
    <col min="12799" max="12802" width="14.7109375" style="2" customWidth="1"/>
    <col min="12803" max="12803" width="15.28515625" style="2" customWidth="1"/>
    <col min="12804" max="12806" width="11.42578125" style="2"/>
    <col min="12807" max="12807" width="12.85546875" style="2" bestFit="1" customWidth="1"/>
    <col min="12808" max="13051" width="11.42578125" style="2"/>
    <col min="13052" max="13052" width="0.85546875" style="2" customWidth="1"/>
    <col min="13053" max="13053" width="4" style="2" customWidth="1"/>
    <col min="13054" max="13054" width="61.42578125" style="2" customWidth="1"/>
    <col min="13055" max="13058" width="14.7109375" style="2" customWidth="1"/>
    <col min="13059" max="13059" width="15.28515625" style="2" customWidth="1"/>
    <col min="13060" max="13062" width="11.42578125" style="2"/>
    <col min="13063" max="13063" width="12.85546875" style="2" bestFit="1" customWidth="1"/>
    <col min="13064" max="13307" width="11.42578125" style="2"/>
    <col min="13308" max="13308" width="0.85546875" style="2" customWidth="1"/>
    <col min="13309" max="13309" width="4" style="2" customWidth="1"/>
    <col min="13310" max="13310" width="61.42578125" style="2" customWidth="1"/>
    <col min="13311" max="13314" width="14.7109375" style="2" customWidth="1"/>
    <col min="13315" max="13315" width="15.28515625" style="2" customWidth="1"/>
    <col min="13316" max="13318" width="11.42578125" style="2"/>
    <col min="13319" max="13319" width="12.85546875" style="2" bestFit="1" customWidth="1"/>
    <col min="13320" max="13563" width="11.42578125" style="2"/>
    <col min="13564" max="13564" width="0.85546875" style="2" customWidth="1"/>
    <col min="13565" max="13565" width="4" style="2" customWidth="1"/>
    <col min="13566" max="13566" width="61.42578125" style="2" customWidth="1"/>
    <col min="13567" max="13570" width="14.7109375" style="2" customWidth="1"/>
    <col min="13571" max="13571" width="15.28515625" style="2" customWidth="1"/>
    <col min="13572" max="13574" width="11.42578125" style="2"/>
    <col min="13575" max="13575" width="12.85546875" style="2" bestFit="1" customWidth="1"/>
    <col min="13576" max="13819" width="11.42578125" style="2"/>
    <col min="13820" max="13820" width="0.85546875" style="2" customWidth="1"/>
    <col min="13821" max="13821" width="4" style="2" customWidth="1"/>
    <col min="13822" max="13822" width="61.42578125" style="2" customWidth="1"/>
    <col min="13823" max="13826" width="14.7109375" style="2" customWidth="1"/>
    <col min="13827" max="13827" width="15.28515625" style="2" customWidth="1"/>
    <col min="13828" max="13830" width="11.42578125" style="2"/>
    <col min="13831" max="13831" width="12.85546875" style="2" bestFit="1" customWidth="1"/>
    <col min="13832" max="14075" width="11.42578125" style="2"/>
    <col min="14076" max="14076" width="0.85546875" style="2" customWidth="1"/>
    <col min="14077" max="14077" width="4" style="2" customWidth="1"/>
    <col min="14078" max="14078" width="61.42578125" style="2" customWidth="1"/>
    <col min="14079" max="14082" width="14.7109375" style="2" customWidth="1"/>
    <col min="14083" max="14083" width="15.28515625" style="2" customWidth="1"/>
    <col min="14084" max="14086" width="11.42578125" style="2"/>
    <col min="14087" max="14087" width="12.85546875" style="2" bestFit="1" customWidth="1"/>
    <col min="14088" max="14331" width="11.42578125" style="2"/>
    <col min="14332" max="14332" width="0.85546875" style="2" customWidth="1"/>
    <col min="14333" max="14333" width="4" style="2" customWidth="1"/>
    <col min="14334" max="14334" width="61.42578125" style="2" customWidth="1"/>
    <col min="14335" max="14338" width="14.7109375" style="2" customWidth="1"/>
    <col min="14339" max="14339" width="15.28515625" style="2" customWidth="1"/>
    <col min="14340" max="14342" width="11.42578125" style="2"/>
    <col min="14343" max="14343" width="12.85546875" style="2" bestFit="1" customWidth="1"/>
    <col min="14344" max="14587" width="11.42578125" style="2"/>
    <col min="14588" max="14588" width="0.85546875" style="2" customWidth="1"/>
    <col min="14589" max="14589" width="4" style="2" customWidth="1"/>
    <col min="14590" max="14590" width="61.42578125" style="2" customWidth="1"/>
    <col min="14591" max="14594" width="14.7109375" style="2" customWidth="1"/>
    <col min="14595" max="14595" width="15.28515625" style="2" customWidth="1"/>
    <col min="14596" max="14598" width="11.42578125" style="2"/>
    <col min="14599" max="14599" width="12.85546875" style="2" bestFit="1" customWidth="1"/>
    <col min="14600" max="14843" width="11.42578125" style="2"/>
    <col min="14844" max="14844" width="0.85546875" style="2" customWidth="1"/>
    <col min="14845" max="14845" width="4" style="2" customWidth="1"/>
    <col min="14846" max="14846" width="61.42578125" style="2" customWidth="1"/>
    <col min="14847" max="14850" width="14.7109375" style="2" customWidth="1"/>
    <col min="14851" max="14851" width="15.28515625" style="2" customWidth="1"/>
    <col min="14852" max="14854" width="11.42578125" style="2"/>
    <col min="14855" max="14855" width="12.85546875" style="2" bestFit="1" customWidth="1"/>
    <col min="14856" max="15099" width="11.42578125" style="2"/>
    <col min="15100" max="15100" width="0.85546875" style="2" customWidth="1"/>
    <col min="15101" max="15101" width="4" style="2" customWidth="1"/>
    <col min="15102" max="15102" width="61.42578125" style="2" customWidth="1"/>
    <col min="15103" max="15106" width="14.7109375" style="2" customWidth="1"/>
    <col min="15107" max="15107" width="15.28515625" style="2" customWidth="1"/>
    <col min="15108" max="15110" width="11.42578125" style="2"/>
    <col min="15111" max="15111" width="12.85546875" style="2" bestFit="1" customWidth="1"/>
    <col min="15112" max="15355" width="11.42578125" style="2"/>
    <col min="15356" max="15356" width="0.85546875" style="2" customWidth="1"/>
    <col min="15357" max="15357" width="4" style="2" customWidth="1"/>
    <col min="15358" max="15358" width="61.42578125" style="2" customWidth="1"/>
    <col min="15359" max="15362" width="14.7109375" style="2" customWidth="1"/>
    <col min="15363" max="15363" width="15.28515625" style="2" customWidth="1"/>
    <col min="15364" max="15366" width="11.42578125" style="2"/>
    <col min="15367" max="15367" width="12.85546875" style="2" bestFit="1" customWidth="1"/>
    <col min="15368" max="15611" width="11.42578125" style="2"/>
    <col min="15612" max="15612" width="0.85546875" style="2" customWidth="1"/>
    <col min="15613" max="15613" width="4" style="2" customWidth="1"/>
    <col min="15614" max="15614" width="61.42578125" style="2" customWidth="1"/>
    <col min="15615" max="15618" width="14.7109375" style="2" customWidth="1"/>
    <col min="15619" max="15619" width="15.28515625" style="2" customWidth="1"/>
    <col min="15620" max="15622" width="11.42578125" style="2"/>
    <col min="15623" max="15623" width="12.85546875" style="2" bestFit="1" customWidth="1"/>
    <col min="15624" max="15867" width="11.42578125" style="2"/>
    <col min="15868" max="15868" width="0.85546875" style="2" customWidth="1"/>
    <col min="15869" max="15869" width="4" style="2" customWidth="1"/>
    <col min="15870" max="15870" width="61.42578125" style="2" customWidth="1"/>
    <col min="15871" max="15874" width="14.7109375" style="2" customWidth="1"/>
    <col min="15875" max="15875" width="15.28515625" style="2" customWidth="1"/>
    <col min="15876" max="15878" width="11.42578125" style="2"/>
    <col min="15879" max="15879" width="12.85546875" style="2" bestFit="1" customWidth="1"/>
    <col min="15880" max="16123" width="11.42578125" style="2"/>
    <col min="16124" max="16124" width="0.85546875" style="2" customWidth="1"/>
    <col min="16125" max="16125" width="4" style="2" customWidth="1"/>
    <col min="16126" max="16126" width="61.42578125" style="2" customWidth="1"/>
    <col min="16127" max="16130" width="14.7109375" style="2" customWidth="1"/>
    <col min="16131" max="16131" width="15.28515625" style="2" customWidth="1"/>
    <col min="16132" max="16134" width="11.42578125" style="2"/>
    <col min="16135" max="16135" width="12.85546875" style="2" bestFit="1" customWidth="1"/>
    <col min="16136" max="16384" width="11.42578125" style="2"/>
  </cols>
  <sheetData>
    <row r="2" spans="2:8" s="5" customFormat="1" x14ac:dyDescent="0.25">
      <c r="B2" s="3"/>
      <c r="C2" s="4"/>
      <c r="D2" s="4"/>
      <c r="E2" s="4"/>
      <c r="F2" s="4"/>
      <c r="G2" s="4"/>
      <c r="H2" s="4"/>
    </row>
    <row r="3" spans="2:8" s="5" customFormat="1" x14ac:dyDescent="0.25">
      <c r="B3" s="3"/>
      <c r="C3" s="4"/>
      <c r="D3" s="4"/>
      <c r="E3" s="4"/>
      <c r="F3" s="4"/>
      <c r="G3" s="4"/>
      <c r="H3" s="4"/>
    </row>
    <row r="4" spans="2:8" s="5" customFormat="1" x14ac:dyDescent="0.25">
      <c r="B4" s="3"/>
      <c r="C4" s="4"/>
      <c r="D4" s="4"/>
      <c r="E4" s="4"/>
      <c r="F4" s="4"/>
      <c r="G4" s="4"/>
      <c r="H4" s="4"/>
    </row>
    <row r="5" spans="2:8" s="5" customFormat="1" x14ac:dyDescent="0.25">
      <c r="B5" s="3"/>
      <c r="C5" s="4"/>
      <c r="D5" s="4"/>
      <c r="E5" s="4"/>
      <c r="F5" s="4"/>
      <c r="G5" s="4"/>
      <c r="H5" s="4"/>
    </row>
    <row r="6" spans="2:8" s="5" customFormat="1" ht="8.25" customHeight="1" x14ac:dyDescent="0.25">
      <c r="B6" s="3"/>
      <c r="C6" s="4"/>
      <c r="D6" s="4"/>
      <c r="E6" s="4"/>
      <c r="F6" s="4"/>
      <c r="G6" s="4"/>
      <c r="H6" s="4"/>
    </row>
    <row r="7" spans="2:8" s="5" customFormat="1" x14ac:dyDescent="0.25">
      <c r="B7" s="3"/>
      <c r="C7" s="4"/>
      <c r="D7" s="4"/>
      <c r="E7" s="4"/>
      <c r="F7" s="4"/>
      <c r="G7" s="4"/>
      <c r="H7" s="4"/>
    </row>
    <row r="8" spans="2:8" s="5" customFormat="1" x14ac:dyDescent="0.25">
      <c r="B8" s="3"/>
      <c r="C8" s="4"/>
      <c r="D8" s="4"/>
      <c r="E8" s="4"/>
      <c r="F8" s="4"/>
      <c r="G8" s="4"/>
      <c r="H8" s="4"/>
    </row>
    <row r="9" spans="2:8" s="5" customFormat="1" x14ac:dyDescent="0.25">
      <c r="B9" s="3"/>
      <c r="C9" s="4"/>
      <c r="D9" s="4"/>
      <c r="E9" s="4"/>
      <c r="F9" s="4"/>
      <c r="G9" s="4"/>
      <c r="H9" s="4"/>
    </row>
    <row r="10" spans="2:8" s="5" customFormat="1" ht="5.0999999999999996" customHeight="1" x14ac:dyDescent="0.25">
      <c r="B10" s="3"/>
      <c r="C10" s="4"/>
      <c r="D10" s="4"/>
      <c r="E10" s="4"/>
      <c r="F10" s="4"/>
      <c r="G10" s="4"/>
      <c r="H10" s="4"/>
    </row>
    <row r="11" spans="2:8" ht="19.5" x14ac:dyDescent="0.2">
      <c r="B11" s="293" t="s">
        <v>90</v>
      </c>
      <c r="C11" s="8"/>
      <c r="D11" s="8"/>
      <c r="E11" s="8"/>
      <c r="F11" s="8"/>
      <c r="G11" s="8"/>
      <c r="H11" s="8"/>
    </row>
    <row r="12" spans="2:8" ht="9.75" customHeight="1" x14ac:dyDescent="0.2">
      <c r="D12" s="9"/>
      <c r="E12" s="9">
        <v>0</v>
      </c>
      <c r="F12" s="9">
        <v>0</v>
      </c>
      <c r="G12" s="9">
        <v>0</v>
      </c>
      <c r="H12" s="215">
        <f>+'Regla SSPP'!K13</f>
        <v>0</v>
      </c>
    </row>
    <row r="13" spans="2:8" s="5" customFormat="1" ht="24.95" customHeight="1" thickBot="1" x14ac:dyDescent="0.3">
      <c r="B13" s="225" t="s">
        <v>91</v>
      </c>
      <c r="C13" s="226"/>
      <c r="D13" s="294"/>
      <c r="E13" s="294"/>
      <c r="F13" s="294"/>
      <c r="G13" s="294"/>
      <c r="H13" s="295"/>
    </row>
    <row r="14" spans="2:8" s="229" customFormat="1" ht="30" customHeight="1" thickTop="1" x14ac:dyDescent="0.25">
      <c r="B14" s="228"/>
      <c r="D14" s="230" t="s">
        <v>92</v>
      </c>
      <c r="E14" s="230" t="s">
        <v>93</v>
      </c>
      <c r="F14" s="230" t="s">
        <v>94</v>
      </c>
      <c r="G14" s="296" t="s">
        <v>95</v>
      </c>
      <c r="H14" s="232" t="s">
        <v>96</v>
      </c>
    </row>
    <row r="15" spans="2:8" s="61" customFormat="1" ht="20.100000000000001" customHeight="1" x14ac:dyDescent="0.25">
      <c r="B15" s="297"/>
      <c r="C15" s="298" t="s">
        <v>97</v>
      </c>
      <c r="D15" s="299">
        <f>+D38</f>
        <v>454444.43</v>
      </c>
      <c r="E15" s="299">
        <f>+E38</f>
        <v>1679524.12</v>
      </c>
      <c r="F15" s="299">
        <f>+F38</f>
        <v>4660394.18</v>
      </c>
      <c r="G15" s="300">
        <f>+G38</f>
        <v>1833345.04</v>
      </c>
      <c r="H15" s="301">
        <f>SUM(D15:G15)</f>
        <v>8627707.7699999996</v>
      </c>
    </row>
    <row r="16" spans="2:8" s="61" customFormat="1" ht="12" customHeight="1" x14ac:dyDescent="0.25">
      <c r="B16" s="302"/>
      <c r="C16" s="303"/>
      <c r="D16" s="304"/>
      <c r="E16" s="304"/>
      <c r="F16" s="304"/>
      <c r="G16" s="304"/>
      <c r="H16" s="305"/>
    </row>
    <row r="17" spans="2:8" s="61" customFormat="1" ht="20.100000000000001" customHeight="1" thickBot="1" x14ac:dyDescent="0.3">
      <c r="B17" s="306"/>
      <c r="C17" s="307" t="s">
        <v>114</v>
      </c>
      <c r="D17" s="351" t="s">
        <v>63</v>
      </c>
      <c r="E17" s="352"/>
      <c r="F17" s="352"/>
      <c r="G17" s="352"/>
      <c r="H17" s="308">
        <f>SUM(D17:G17)</f>
        <v>0</v>
      </c>
    </row>
    <row r="18" spans="2:8" s="51" customFormat="1" ht="5.0999999999999996" customHeight="1" thickTop="1" x14ac:dyDescent="0.2"/>
    <row r="19" spans="2:8" s="51" customFormat="1" x14ac:dyDescent="0.2"/>
    <row r="20" spans="2:8" s="51" customFormat="1" ht="5.0999999999999996" customHeight="1" x14ac:dyDescent="0.2"/>
    <row r="21" spans="2:8" s="51" customFormat="1" ht="8.1" customHeight="1" x14ac:dyDescent="0.2"/>
    <row r="22" spans="2:8" s="51" customFormat="1" ht="15.75" x14ac:dyDescent="0.2">
      <c r="B22" s="309" t="s">
        <v>4</v>
      </c>
      <c r="C22" s="310"/>
      <c r="D22" s="311"/>
      <c r="E22" s="311"/>
      <c r="F22" s="311"/>
      <c r="G22" s="311"/>
      <c r="H22" s="312"/>
    </row>
    <row r="23" spans="2:8" s="62" customFormat="1" ht="20.100000000000001" customHeight="1" x14ac:dyDescent="0.25">
      <c r="B23" s="313" t="s">
        <v>7</v>
      </c>
      <c r="C23" s="314" t="s">
        <v>77</v>
      </c>
      <c r="D23" s="315">
        <v>16774.05</v>
      </c>
      <c r="E23" s="315">
        <v>902.88</v>
      </c>
      <c r="F23" s="315">
        <v>157.63</v>
      </c>
      <c r="G23" s="315">
        <v>356312.04</v>
      </c>
      <c r="H23" s="316">
        <f>SUM(D23:G23)</f>
        <v>374146.6</v>
      </c>
    </row>
    <row r="24" spans="2:8" s="62" customFormat="1" ht="20.100000000000001" customHeight="1" x14ac:dyDescent="0.25">
      <c r="B24" s="253" t="s">
        <v>7</v>
      </c>
      <c r="C24" s="122" t="s">
        <v>78</v>
      </c>
      <c r="D24" s="315">
        <v>0</v>
      </c>
      <c r="E24" s="315">
        <v>368810.89</v>
      </c>
      <c r="F24" s="315">
        <v>1215061.56</v>
      </c>
      <c r="G24" s="315">
        <v>384880.56</v>
      </c>
      <c r="H24" s="317">
        <f t="shared" ref="H24:H33" si="0">SUM(D24:G24)</f>
        <v>1968753.0100000002</v>
      </c>
    </row>
    <row r="25" spans="2:8" s="62" customFormat="1" ht="20.100000000000001" customHeight="1" x14ac:dyDescent="0.25">
      <c r="B25" s="253" t="s">
        <v>7</v>
      </c>
      <c r="C25" s="122" t="s">
        <v>79</v>
      </c>
      <c r="D25" s="315">
        <v>65191.32</v>
      </c>
      <c r="E25" s="315">
        <v>735529.29</v>
      </c>
      <c r="F25" s="315">
        <v>2776685.9899999998</v>
      </c>
      <c r="G25" s="315">
        <v>776056.20000000007</v>
      </c>
      <c r="H25" s="317">
        <f t="shared" si="0"/>
        <v>4353462.8</v>
      </c>
    </row>
    <row r="26" spans="2:8" s="62" customFormat="1" ht="20.100000000000001" customHeight="1" x14ac:dyDescent="0.25">
      <c r="B26" s="253" t="s">
        <v>7</v>
      </c>
      <c r="C26" s="122" t="s">
        <v>80</v>
      </c>
      <c r="D26" s="315">
        <v>0</v>
      </c>
      <c r="E26" s="315">
        <v>0</v>
      </c>
      <c r="F26" s="315">
        <v>0</v>
      </c>
      <c r="G26" s="315">
        <v>0</v>
      </c>
      <c r="H26" s="317">
        <f t="shared" si="0"/>
        <v>0</v>
      </c>
    </row>
    <row r="27" spans="2:8" s="62" customFormat="1" ht="20.100000000000001" customHeight="1" x14ac:dyDescent="0.25">
      <c r="B27" s="253" t="s">
        <v>7</v>
      </c>
      <c r="C27" s="122" t="s">
        <v>81</v>
      </c>
      <c r="D27" s="315">
        <v>0</v>
      </c>
      <c r="E27" s="315">
        <v>0</v>
      </c>
      <c r="F27" s="315">
        <v>0</v>
      </c>
      <c r="G27" s="315">
        <v>0</v>
      </c>
      <c r="H27" s="317">
        <f t="shared" si="0"/>
        <v>0</v>
      </c>
    </row>
    <row r="28" spans="2:8" s="62" customFormat="1" ht="20.100000000000001" customHeight="1" x14ac:dyDescent="0.25">
      <c r="B28" s="253" t="s">
        <v>7</v>
      </c>
      <c r="C28" s="122" t="s">
        <v>82</v>
      </c>
      <c r="D28" s="315">
        <v>0</v>
      </c>
      <c r="E28" s="315">
        <v>0</v>
      </c>
      <c r="F28" s="315">
        <v>0</v>
      </c>
      <c r="G28" s="315">
        <v>0</v>
      </c>
      <c r="H28" s="317">
        <f t="shared" si="0"/>
        <v>0</v>
      </c>
    </row>
    <row r="29" spans="2:8" s="62" customFormat="1" ht="50.1" customHeight="1" x14ac:dyDescent="0.25">
      <c r="B29" s="260" t="s">
        <v>7</v>
      </c>
      <c r="C29" s="134" t="s">
        <v>83</v>
      </c>
      <c r="D29" s="315">
        <v>10908.43</v>
      </c>
      <c r="E29" s="315">
        <v>574281.05999999994</v>
      </c>
      <c r="F29" s="315">
        <v>701850.98</v>
      </c>
      <c r="G29" s="315">
        <v>372266.77</v>
      </c>
      <c r="H29" s="318">
        <f t="shared" si="0"/>
        <v>1659307.24</v>
      </c>
    </row>
    <row r="30" spans="2:8" s="62" customFormat="1" ht="50.1" customHeight="1" x14ac:dyDescent="0.25">
      <c r="B30" s="260" t="s">
        <v>7</v>
      </c>
      <c r="C30" s="134" t="s">
        <v>84</v>
      </c>
      <c r="D30" s="315">
        <v>0</v>
      </c>
      <c r="E30" s="315">
        <v>0</v>
      </c>
      <c r="F30" s="315">
        <v>23156.77</v>
      </c>
      <c r="G30" s="315">
        <v>-1364.32</v>
      </c>
      <c r="H30" s="318">
        <f t="shared" si="0"/>
        <v>21792.45</v>
      </c>
    </row>
    <row r="31" spans="2:8" s="62" customFormat="1" ht="20.100000000000001" customHeight="1" x14ac:dyDescent="0.25">
      <c r="B31" s="260" t="s">
        <v>7</v>
      </c>
      <c r="C31" s="134" t="s">
        <v>85</v>
      </c>
      <c r="D31" s="315">
        <v>0</v>
      </c>
      <c r="E31" s="315">
        <v>0</v>
      </c>
      <c r="F31" s="315">
        <v>0</v>
      </c>
      <c r="G31" s="315">
        <v>0</v>
      </c>
      <c r="H31" s="318">
        <f t="shared" si="0"/>
        <v>0</v>
      </c>
    </row>
    <row r="32" spans="2:8" s="62" customFormat="1" ht="47.25" customHeight="1" x14ac:dyDescent="0.25">
      <c r="B32" s="260" t="s">
        <v>7</v>
      </c>
      <c r="C32" s="134" t="s">
        <v>86</v>
      </c>
      <c r="D32" s="315">
        <v>0</v>
      </c>
      <c r="E32" s="315">
        <v>0</v>
      </c>
      <c r="F32" s="315">
        <v>0</v>
      </c>
      <c r="G32" s="315">
        <v>0</v>
      </c>
      <c r="H32" s="318">
        <f t="shared" si="0"/>
        <v>0</v>
      </c>
    </row>
    <row r="33" spans="2:8" s="62" customFormat="1" ht="39.75" customHeight="1" thickBot="1" x14ac:dyDescent="0.3">
      <c r="B33" s="319" t="s">
        <v>7</v>
      </c>
      <c r="C33" s="320" t="s">
        <v>87</v>
      </c>
      <c r="D33" s="166">
        <v>361570.63</v>
      </c>
      <c r="E33" s="166">
        <v>0</v>
      </c>
      <c r="F33" s="166">
        <v>0</v>
      </c>
      <c r="G33" s="166">
        <v>0</v>
      </c>
      <c r="H33" s="321">
        <f t="shared" si="0"/>
        <v>361570.63</v>
      </c>
    </row>
    <row r="34" spans="2:8" s="62" customFormat="1" ht="35.1" customHeight="1" thickTop="1" thickBot="1" x14ac:dyDescent="0.3">
      <c r="B34" s="267" t="s">
        <v>14</v>
      </c>
      <c r="C34" s="322"/>
      <c r="D34" s="323">
        <f>SUM(D23:D33)</f>
        <v>454444.43</v>
      </c>
      <c r="E34" s="323">
        <f t="shared" ref="E34:H34" si="1">SUM(E23:E33)</f>
        <v>1679524.12</v>
      </c>
      <c r="F34" s="323">
        <f t="shared" si="1"/>
        <v>4716912.93</v>
      </c>
      <c r="G34" s="323">
        <f t="shared" si="1"/>
        <v>1888151.25</v>
      </c>
      <c r="H34" s="324">
        <f t="shared" si="1"/>
        <v>8739032.7300000004</v>
      </c>
    </row>
    <row r="35" spans="2:8" s="62" customFormat="1" ht="20.100000000000001" customHeight="1" thickTop="1" thickBot="1" x14ac:dyDescent="0.3">
      <c r="B35" s="272"/>
      <c r="C35" s="273" t="s">
        <v>88</v>
      </c>
      <c r="D35" s="325"/>
      <c r="E35" s="325"/>
      <c r="F35" s="325"/>
      <c r="G35" s="325"/>
      <c r="H35" s="326">
        <f t="shared" ref="H35:H37" si="2">SUM(D35:G35)</f>
        <v>0</v>
      </c>
    </row>
    <row r="36" spans="2:8" s="62" customFormat="1" ht="57.75" customHeight="1" thickTop="1" x14ac:dyDescent="0.25">
      <c r="B36" s="327" t="s">
        <v>8</v>
      </c>
      <c r="C36" s="122" t="s">
        <v>24</v>
      </c>
      <c r="D36" s="328">
        <v>0</v>
      </c>
      <c r="E36" s="328">
        <v>0</v>
      </c>
      <c r="F36" s="328">
        <v>-56518.75</v>
      </c>
      <c r="G36" s="328">
        <v>0</v>
      </c>
      <c r="H36" s="329">
        <f t="shared" si="2"/>
        <v>-56518.75</v>
      </c>
    </row>
    <row r="37" spans="2:8" s="62" customFormat="1" ht="42.75" customHeight="1" x14ac:dyDescent="0.25">
      <c r="B37" s="260" t="s">
        <v>8</v>
      </c>
      <c r="C37" s="122" t="s">
        <v>25</v>
      </c>
      <c r="D37" s="330">
        <v>0</v>
      </c>
      <c r="E37" s="330">
        <v>0</v>
      </c>
      <c r="F37" s="330">
        <v>0</v>
      </c>
      <c r="G37" s="330">
        <v>-54806.21</v>
      </c>
      <c r="H37" s="318">
        <f t="shared" si="2"/>
        <v>-54806.21</v>
      </c>
    </row>
    <row r="38" spans="2:8" s="61" customFormat="1" ht="30.75" customHeight="1" thickBot="1" x14ac:dyDescent="0.3">
      <c r="B38" s="282" t="s">
        <v>115</v>
      </c>
      <c r="C38" s="141"/>
      <c r="D38" s="331">
        <f>SUM(D34:D37)</f>
        <v>454444.43</v>
      </c>
      <c r="E38" s="331">
        <f t="shared" ref="E38:H38" si="3">SUM(E34:E37)</f>
        <v>1679524.12</v>
      </c>
      <c r="F38" s="331">
        <f t="shared" si="3"/>
        <v>4660394.18</v>
      </c>
      <c r="G38" s="331">
        <f t="shared" si="3"/>
        <v>1833345.04</v>
      </c>
      <c r="H38" s="332">
        <f t="shared" si="3"/>
        <v>8627707.7699999996</v>
      </c>
    </row>
    <row r="39" spans="2:8" s="61" customFormat="1" ht="30.75" customHeight="1" thickTop="1" thickBot="1" x14ac:dyDescent="0.3">
      <c r="B39" s="287" t="s">
        <v>98</v>
      </c>
      <c r="C39" s="288"/>
      <c r="D39" s="333">
        <v>396531.39</v>
      </c>
      <c r="E39" s="333">
        <v>1087642.3400000001</v>
      </c>
      <c r="F39" s="333">
        <v>3858837.9699999997</v>
      </c>
      <c r="G39" s="333">
        <v>1684525.58</v>
      </c>
      <c r="H39" s="334">
        <f>SUM(D39:G39)</f>
        <v>7027537.2799999993</v>
      </c>
    </row>
    <row r="40" spans="2:8" s="51" customFormat="1" ht="13.5" thickTop="1" x14ac:dyDescent="0.2"/>
    <row r="41" spans="2:8" s="51" customFormat="1" x14ac:dyDescent="0.2">
      <c r="D41" s="335"/>
      <c r="E41" s="335"/>
      <c r="F41" s="335"/>
      <c r="G41" s="335"/>
      <c r="H41" s="60"/>
    </row>
    <row r="42" spans="2:8" s="62" customFormat="1" ht="24.95" customHeight="1" x14ac:dyDescent="0.2">
      <c r="B42" s="51"/>
      <c r="C42" s="51"/>
      <c r="D42" s="336"/>
      <c r="E42" s="336"/>
      <c r="F42" s="336"/>
      <c r="G42" s="336"/>
      <c r="H42" s="60"/>
    </row>
    <row r="43" spans="2:8" s="5" customFormat="1" ht="24.95" customHeight="1" x14ac:dyDescent="0.2">
      <c r="B43" s="2"/>
      <c r="C43" s="2"/>
      <c r="D43" s="36"/>
      <c r="E43" s="36"/>
      <c r="F43" s="36"/>
      <c r="G43" s="36"/>
      <c r="H43" s="36"/>
    </row>
  </sheetData>
  <printOptions horizontalCentered="1"/>
  <pageMargins left="0.19685039370078741" right="0.19685039370078741" top="0.19685039370078741" bottom="0.39370078740157483" header="0" footer="0.19685039370078741"/>
  <pageSetup paperSize="9" scale="67" orientation="landscape" r:id="rId1"/>
  <headerFooter alignWithMargins="0">
    <oddFooter>&amp;L&amp;"Arial,Cursiva"&amp;6&amp;F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Comparativo limite</vt:lpstr>
      <vt:lpstr>Regla Consolid</vt:lpstr>
      <vt:lpstr>Regla DFA</vt:lpstr>
      <vt:lpstr>Regla OOAA</vt:lpstr>
      <vt:lpstr>Regla SSPP</vt:lpstr>
      <vt:lpstr>Regla Fundaciones</vt:lpstr>
      <vt:lpstr>'Comparativo limite'!Área_de_impresión</vt:lpstr>
      <vt:lpstr>'Regla Consolid'!Área_de_impresión</vt:lpstr>
      <vt:lpstr>'Regla DFA'!Área_de_impresión</vt:lpstr>
      <vt:lpstr>'Regla Fundaciones'!Área_de_impresión</vt:lpstr>
      <vt:lpstr>'Regla OOAA'!Área_de_impresión</vt:lpstr>
      <vt:lpstr>'Regla SSPP'!Área_de_impresión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2022-07-12T07:51:23Z</cp:lastPrinted>
  <dcterms:created xsi:type="dcterms:W3CDTF">2016-05-11T05:30:36Z</dcterms:created>
  <dcterms:modified xsi:type="dcterms:W3CDTF">2022-07-12T07:51:26Z</dcterms:modified>
</cp:coreProperties>
</file>