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2 Estabilidad presupuestaria\"/>
    </mc:Choice>
  </mc:AlternateContent>
  <xr:revisionPtr revIDLastSave="0" documentId="13_ncr:1_{936503C2-54BD-4E5F-BE67-8BC58AB26D2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sumen" sheetId="19" r:id="rId1"/>
    <sheet name="Total Consolidado" sheetId="12" r:id="rId2"/>
    <sheet name="Total Individualizado- DFA" sheetId="13" r:id="rId3"/>
    <sheet name="Total Individualizado-OOAA" sheetId="7" r:id="rId4"/>
    <sheet name="Total Individualizado-SSPP" sheetId="8" r:id="rId5"/>
    <sheet name="Total Individualizado-Fundacion" sheetId="9" r:id="rId6"/>
  </sheets>
  <externalReferences>
    <externalReference r:id="rId7"/>
  </externalReferences>
  <definedNames>
    <definedName name="\a" localSheetId="0">'[1]BASEG-I'!#REF!</definedName>
    <definedName name="\a">'[1]BASEG-I'!#REF!</definedName>
    <definedName name="A_impresión_IM" localSheetId="0">#REF!</definedName>
    <definedName name="A_impresión_IM">#REF!</definedName>
    <definedName name="APORTACIONES" localSheetId="0">#REF!</definedName>
    <definedName name="APORTACIONES">#REF!</definedName>
    <definedName name="_xlnm.Print_Area" localSheetId="0">Resumen!$A$2:$H$30</definedName>
    <definedName name="_xlnm.Print_Area" localSheetId="1">'Total Consolidado'!$A$1:$F$43</definedName>
    <definedName name="_xlnm.Print_Area" localSheetId="2">'Total Individualizado- DFA'!$A$1:$E$41</definedName>
    <definedName name="_xlnm.Print_Area" localSheetId="5">'Total Individualizado-Fundacion'!$A$1:$G$40</definedName>
    <definedName name="_xlnm.Print_Area" localSheetId="3">'Total Individualizado-OOAA'!$A$1:$J$42</definedName>
    <definedName name="_xlnm.Print_Area" localSheetId="4">'Total Individualizado-SSPP'!$A$1:$J$40</definedName>
    <definedName name="CUPO_Y_COMPENS" localSheetId="0">#REF!</definedName>
    <definedName name="CUPO_Y_COMPENS">#REF!</definedName>
    <definedName name="FONDO_SOLIDARID" localSheetId="0">#REF!</definedName>
    <definedName name="FONDO_SOLIDARID">#REF!</definedName>
    <definedName name="RECAUDACION" localSheetId="0">#REF!</definedName>
    <definedName name="RECAUDACION">#REF!</definedName>
    <definedName name="Títulos_a_imprimir_IM" localSheetId="0">#REF!</definedName>
    <definedName name="Títulos_a_imprimir_I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8" i="13" l="1"/>
  <c r="J40" i="8" l="1"/>
  <c r="D22" i="19" l="1"/>
  <c r="F36" i="8" l="1"/>
  <c r="E22" i="19" s="1"/>
  <c r="E35" i="13" l="1"/>
  <c r="J34" i="8" l="1"/>
  <c r="J32" i="8"/>
  <c r="J28" i="8"/>
  <c r="J26" i="8"/>
  <c r="J24" i="8"/>
  <c r="J21" i="8"/>
  <c r="J20" i="8"/>
  <c r="J16" i="8" l="1"/>
  <c r="J17" i="8"/>
  <c r="J19" i="8"/>
  <c r="J25" i="8"/>
  <c r="J27" i="8"/>
  <c r="J33" i="8"/>
  <c r="J35" i="8"/>
  <c r="J18" i="8"/>
  <c r="J30" i="8"/>
  <c r="J29" i="8"/>
  <c r="I23" i="8"/>
  <c r="D25" i="19" s="1"/>
  <c r="I36" i="8"/>
  <c r="E25" i="19" s="1"/>
  <c r="I38" i="8" l="1"/>
  <c r="G30" i="19" l="1"/>
  <c r="E40" i="12" l="1"/>
  <c r="I41" i="7"/>
  <c r="H41" i="7"/>
  <c r="G41" i="7"/>
  <c r="D39" i="13" l="1"/>
  <c r="J13" i="7" l="1"/>
  <c r="G12" i="9" s="1"/>
  <c r="H13" i="19" l="1"/>
  <c r="D41" i="7" l="1"/>
  <c r="C41" i="7" l="1"/>
  <c r="N6" i="8" l="1"/>
  <c r="E41" i="7" l="1"/>
  <c r="N5" i="8" l="1"/>
  <c r="N3" i="8"/>
  <c r="H36" i="8"/>
  <c r="E24" i="19" s="1"/>
  <c r="D36" i="8"/>
  <c r="N4" i="8" l="1"/>
  <c r="J35" i="7" l="1"/>
  <c r="J29" i="7"/>
  <c r="J28" i="7"/>
  <c r="J27" i="7"/>
  <c r="J26" i="7"/>
  <c r="J25" i="7"/>
  <c r="J24" i="7"/>
  <c r="J22" i="7"/>
  <c r="J21" i="7"/>
  <c r="J20" i="7"/>
  <c r="J19" i="7"/>
  <c r="J18" i="7"/>
  <c r="I30" i="7"/>
  <c r="I23" i="7"/>
  <c r="J30" i="7" l="1"/>
  <c r="I31" i="7"/>
  <c r="F26" i="7" l="1"/>
  <c r="F40" i="7"/>
  <c r="F39" i="7"/>
  <c r="F38" i="7"/>
  <c r="F37" i="7"/>
  <c r="F36" i="7"/>
  <c r="F34" i="7"/>
  <c r="F33" i="7"/>
  <c r="F17" i="7"/>
  <c r="F16" i="7"/>
  <c r="F36" i="9"/>
  <c r="E29" i="19" s="1"/>
  <c r="C36" i="9"/>
  <c r="E26" i="19" s="1"/>
  <c r="D23" i="9"/>
  <c r="G40" i="9"/>
  <c r="E30" i="12"/>
  <c r="E23" i="12"/>
  <c r="J39" i="7"/>
  <c r="J38" i="7"/>
  <c r="J37" i="7"/>
  <c r="J36" i="7"/>
  <c r="J34" i="7"/>
  <c r="J33" i="7"/>
  <c r="H30" i="7"/>
  <c r="G30" i="7"/>
  <c r="H23" i="7"/>
  <c r="G23" i="7"/>
  <c r="G31" i="7" s="1"/>
  <c r="J17" i="7"/>
  <c r="J16" i="7"/>
  <c r="D29" i="13"/>
  <c r="D22" i="13"/>
  <c r="F23" i="9"/>
  <c r="D29" i="19" s="1"/>
  <c r="E23" i="9"/>
  <c r="D28" i="19" s="1"/>
  <c r="D36" i="9"/>
  <c r="G15" i="9"/>
  <c r="J15" i="8"/>
  <c r="E36" i="9"/>
  <c r="E28" i="19" s="1"/>
  <c r="G14" i="9"/>
  <c r="G19" i="9"/>
  <c r="G27" i="9"/>
  <c r="G35" i="9"/>
  <c r="H23" i="8"/>
  <c r="D24" i="19" s="1"/>
  <c r="G21" i="9"/>
  <c r="G24" i="9"/>
  <c r="G29" i="9"/>
  <c r="G30" i="9"/>
  <c r="C23" i="9"/>
  <c r="D26" i="19" s="1"/>
  <c r="G17" i="9"/>
  <c r="G20" i="9"/>
  <c r="G34" i="9"/>
  <c r="F21" i="7"/>
  <c r="F27" i="7"/>
  <c r="F19" i="7"/>
  <c r="C23" i="7"/>
  <c r="F29" i="7"/>
  <c r="F35" i="7"/>
  <c r="F28" i="7"/>
  <c r="D23" i="7"/>
  <c r="D23" i="8"/>
  <c r="D30" i="7"/>
  <c r="E23" i="8"/>
  <c r="H24" i="19" l="1"/>
  <c r="F41" i="7"/>
  <c r="J41" i="7"/>
  <c r="D30" i="13"/>
  <c r="D40" i="13" s="1"/>
  <c r="E31" i="12"/>
  <c r="E42" i="12" s="1"/>
  <c r="E38" i="9"/>
  <c r="J23" i="7"/>
  <c r="J31" i="7" s="1"/>
  <c r="H31" i="7"/>
  <c r="F22" i="7"/>
  <c r="F18" i="7"/>
  <c r="E20" i="19"/>
  <c r="G18" i="9"/>
  <c r="G22" i="9"/>
  <c r="G25" i="9"/>
  <c r="G26" i="9"/>
  <c r="G32" i="9"/>
  <c r="G33" i="9"/>
  <c r="D21" i="19"/>
  <c r="D17" i="19"/>
  <c r="H26" i="19"/>
  <c r="C38" i="9"/>
  <c r="G23" i="8"/>
  <c r="G16" i="9"/>
  <c r="G31" i="9"/>
  <c r="H38" i="8"/>
  <c r="H29" i="19"/>
  <c r="D20" i="19"/>
  <c r="H28" i="19"/>
  <c r="G28" i="9"/>
  <c r="D27" i="19"/>
  <c r="D38" i="9"/>
  <c r="E17" i="19"/>
  <c r="D31" i="7"/>
  <c r="D16" i="19"/>
  <c r="E27" i="19"/>
  <c r="F38" i="9"/>
  <c r="D23" i="19" l="1"/>
  <c r="O6" i="8"/>
  <c r="O7" i="8"/>
  <c r="D38" i="8"/>
  <c r="G38" i="9"/>
  <c r="G23" i="9"/>
  <c r="H20" i="19"/>
  <c r="G36" i="9"/>
  <c r="H27" i="19"/>
  <c r="H22" i="19" l="1"/>
  <c r="F16" i="19" l="1"/>
  <c r="I42" i="7" l="1"/>
  <c r="G42" i="7"/>
  <c r="H42" i="7"/>
  <c r="F18" i="19"/>
  <c r="J42" i="7"/>
  <c r="D42" i="7"/>
  <c r="F17" i="19"/>
  <c r="H17" i="19" l="1"/>
  <c r="F20" i="7" l="1"/>
  <c r="E23" i="7"/>
  <c r="D18" i="19" l="1"/>
  <c r="F23" i="7"/>
  <c r="F25" i="7" l="1"/>
  <c r="C30" i="7"/>
  <c r="C31" i="7" l="1"/>
  <c r="E16" i="19"/>
  <c r="C42" i="7" l="1"/>
  <c r="H16" i="19"/>
  <c r="F24" i="7" l="1"/>
  <c r="E30" i="7"/>
  <c r="E18" i="19" l="1"/>
  <c r="E31" i="7"/>
  <c r="F30" i="7"/>
  <c r="E42" i="7" l="1"/>
  <c r="F42" i="7" s="1"/>
  <c r="F31" i="7"/>
  <c r="H18" i="19"/>
  <c r="G36" i="8" l="1"/>
  <c r="J22" i="8"/>
  <c r="O9" i="8" s="1"/>
  <c r="E36" i="8"/>
  <c r="E21" i="19" l="1"/>
  <c r="E38" i="8"/>
  <c r="J31" i="8"/>
  <c r="C36" i="8"/>
  <c r="E19" i="19" s="1"/>
  <c r="J14" i="8"/>
  <c r="O5" i="8" s="1"/>
  <c r="C23" i="8"/>
  <c r="E23" i="19"/>
  <c r="G38" i="8"/>
  <c r="H23" i="19" l="1"/>
  <c r="N8" i="8"/>
  <c r="J36" i="8"/>
  <c r="C38" i="8"/>
  <c r="J23" i="8"/>
  <c r="D19" i="19"/>
  <c r="O10" i="8"/>
  <c r="H21" i="19"/>
  <c r="J38" i="8" l="1"/>
  <c r="H19" i="19"/>
  <c r="N10" i="8"/>
  <c r="O11" i="8" s="1"/>
  <c r="E36" i="13" l="1"/>
  <c r="E24" i="13" l="1"/>
  <c r="E27" i="13" l="1"/>
  <c r="E20" i="13" l="1"/>
  <c r="E37" i="13" l="1"/>
  <c r="E23" i="13" l="1"/>
  <c r="E25" i="13"/>
  <c r="E26" i="13" l="1"/>
  <c r="E28" i="13" l="1"/>
  <c r="C29" i="13"/>
  <c r="E15" i="19" l="1"/>
  <c r="E29" i="13"/>
  <c r="E30" i="19" l="1"/>
  <c r="D30" i="12" l="1"/>
  <c r="E15" i="13"/>
  <c r="E19" i="13"/>
  <c r="E16" i="13"/>
  <c r="E33" i="13"/>
  <c r="E21" i="13" l="1"/>
  <c r="E17" i="13"/>
  <c r="E32" i="13"/>
  <c r="C39" i="13" l="1"/>
  <c r="C22" i="13"/>
  <c r="E34" i="13"/>
  <c r="E18" i="13"/>
  <c r="E22" i="13"/>
  <c r="D15" i="19"/>
  <c r="C30" i="13"/>
  <c r="D40" i="12" l="1"/>
  <c r="D23" i="12"/>
  <c r="D31" i="12" s="1"/>
  <c r="E39" i="13"/>
  <c r="F15" i="19"/>
  <c r="H15" i="19" s="1"/>
  <c r="H30" i="19" s="1"/>
  <c r="D30" i="19"/>
  <c r="C40" i="13"/>
  <c r="E40" i="13" s="1"/>
  <c r="E30" i="13"/>
  <c r="D42" i="12" l="1"/>
  <c r="F30" i="19"/>
</calcChain>
</file>

<file path=xl/sharedStrings.xml><?xml version="1.0" encoding="utf-8"?>
<sst xmlns="http://schemas.openxmlformats.org/spreadsheetml/2006/main" count="191" uniqueCount="109">
  <si>
    <t>Trabajos previsto realizar por la empresa para su activo</t>
  </si>
  <si>
    <t>Ingresos de participaciones en instrumentos de patrimonio (dividendos)</t>
  </si>
  <si>
    <t>Impuesto de sociedades</t>
  </si>
  <si>
    <t>Otros impuestos</t>
  </si>
  <si>
    <t>Aplicación de Provisiones</t>
  </si>
  <si>
    <t>Inversiones efectuadas por cuenta de Administraciones y Entidades Públicas</t>
  </si>
  <si>
    <t>Zuzeneko zergak / Impuestos directos</t>
  </si>
  <si>
    <t>Zeharkako zergak / Impuestos indirectos</t>
  </si>
  <si>
    <t>Tasa eta prezio publikoak / Tasas y precios públicos</t>
  </si>
  <si>
    <t>Transferentzia arruntak / Transferencias corrientes</t>
  </si>
  <si>
    <t>Ondare sarrerak / Ingresos patrimoniales</t>
  </si>
  <si>
    <t>Inbertsio errealen besteranganatzea / Enajenación de inversiones reales</t>
  </si>
  <si>
    <t>Kapital transferentzia eta subentzioak / Transferencias y subvenciones de capital</t>
  </si>
  <si>
    <t>Langileri gastuak / Gastos de personal</t>
  </si>
  <si>
    <t>Ondasun arrunten eta zerbitzuen erosketa / Compra de bienes corrientes y servicios</t>
  </si>
  <si>
    <t>Finantza gastuak / Gastos financieros</t>
  </si>
  <si>
    <t>Transferentzia eta subentzio arruntak / Transferencias y subvenciones corrientes</t>
  </si>
  <si>
    <t>Inbertsio errealak / Inversiones reales</t>
  </si>
  <si>
    <t>Kapitulu 1diru sarrerak biltzearen doiketak / Ajuste por recaudación ingresos Capítulo 1</t>
  </si>
  <si>
    <t xml:space="preserve">Kapital ekarpenak / Aportaciones de Capital </t>
  </si>
  <si>
    <t>Ordainketa geroratuko erosketak / Adquisiciones con pago aplazado</t>
  </si>
  <si>
    <t>Kapitulu 2 diru sarrerak biltzearen doiketak / Ajuste por recaudación ingresos Capítulo 2</t>
  </si>
  <si>
    <t>Finantza trukaketaren eragiketak / Operaciones de permuta financiera (SWAPS)</t>
  </si>
  <si>
    <t>Gastuaren egite graduagatiko doikuntza / Ajuste grado de ejecucion gasto</t>
  </si>
  <si>
    <t>DOIKUNTZAK / AJUSTES</t>
  </si>
  <si>
    <t>GUZTIRA / TOTAL</t>
  </si>
  <si>
    <t>Negozio kopuruen zenbateko garbia / Importe neto de cifra negocios</t>
  </si>
  <si>
    <t>Diru sarrera gehigarriak eta ohiko kudeaketak eragindako bestelako diru sarrerak. / Ingresos accesorios y otros ingresos de la gestión corriente</t>
  </si>
  <si>
    <t>Dirulaguntzak eta transferentzia arruntak / Subvenciones y transferencias corrientes</t>
  </si>
  <si>
    <t>Finantzetako diru sarrerak (interesak) / Ingresos financieros por intereses</t>
  </si>
  <si>
    <t>Ez-ohiko sarrerak / Ingresos excepcionales</t>
  </si>
  <si>
    <t>Ondare ekarpenak / Aportaciones patrimoniales</t>
  </si>
  <si>
    <t>Jaso beharreko kapital dirulaguntzak / Subvenciones de capital a recibir</t>
  </si>
  <si>
    <t>Hornikuntzak / Aprovisionamientos</t>
  </si>
  <si>
    <t>Langile gastuak / Gastos de personal</t>
  </si>
  <si>
    <t>Ustiapeneko bestelako gastuak / Otros gastos de explotación</t>
  </si>
  <si>
    <t>Finantza gastuak eta parekatuak / Gastos financieros y asimilados</t>
  </si>
  <si>
    <t>Ez-ohiko gastuak / Gastos excepcionales</t>
  </si>
  <si>
    <t>Ibilgetu materialen, ibilgetu ukiezinen eta higiezin inbertsioetako aldaketak; izakinetakoak / Variaciones del Inmovilizado material e intangible; de inversiones inmobiliarias; de existencias</t>
  </si>
  <si>
    <t>Laguntzak, transferentziak eta emandako dirulaguntzak / Ayudas, transferencias y subvenciones concedidas</t>
  </si>
  <si>
    <t>Laguntzak, transferentziak eta emandako dirulaguntzak / 
Ayudas, transferencias y subvenciones concedidas</t>
  </si>
  <si>
    <t>FUNDAZIOAK / FUNDACIONES</t>
  </si>
  <si>
    <t xml:space="preserve">DIRU SARREREN ETA GASTUEN ARTEKO ALDEA / DIFERENCIA INGRESOS - GASTOS </t>
  </si>
  <si>
    <t>DOIKUNTZAK, GUZTIRA / TOTAL AJUSTES</t>
  </si>
  <si>
    <t>GASTOS</t>
  </si>
  <si>
    <t>INGRESOS</t>
  </si>
  <si>
    <t>EZ-MERKATUKO SOZIETATE PUBLIKOAK (FINANTZAKOAK) / SOCIEDADES PÚBLICAS NO MERCADO (FINANCIERAS)</t>
  </si>
  <si>
    <t>TOTAL</t>
  </si>
  <si>
    <t>I.F.B.S.</t>
  </si>
  <si>
    <t>Finantza-errentamendua / Arrendamiento Financiero</t>
  </si>
  <si>
    <t>Erakunde Publikoaren Sektorea / 
Entidad del Sector Público</t>
  </si>
  <si>
    <t>Arabako Foru Aldundia / Diputación Foral de Álava</t>
  </si>
  <si>
    <t>Gizarte Ongizaterako Foru Erakundea / 
Instituto Foral de Bienestar Social</t>
  </si>
  <si>
    <t>Gazteriaren Foru Erakundea / Instituto Foral de Juventud</t>
  </si>
  <si>
    <t>Arabako Kalkulu Gunea / Centro de Cálculo</t>
  </si>
  <si>
    <t>Indesa 2010</t>
  </si>
  <si>
    <t>Santa Maria Katedrala Fund./ Fundación Catedral Santa Maria</t>
  </si>
  <si>
    <t>Artium Fundazioa / Fundación Artium</t>
  </si>
  <si>
    <t>Añanako Gatz Harana Fundazioa / Fundación Valle Salado</t>
  </si>
  <si>
    <t xml:space="preserve">ARABAKO FORU SEKTORE PUBLIKO BATERATUAREN, GUZTIRA / </t>
  </si>
  <si>
    <t>ARABAKO FORU SEKTORE PUBLIKO BATERATUAREN, GUZTIRA / 
TOTAL CONSOLIDADO SECTOR PÚBLICO DE ÁLAVA - DFA / OOAA / SSPP / CONSORCIOS</t>
  </si>
  <si>
    <t>Kirolaraba Fundazioa / Fundación Kirolaraba</t>
  </si>
  <si>
    <t>B.F.A.</t>
  </si>
  <si>
    <t>Arabako Foru Suhiltzaileak / Bomberos Forales de Álava</t>
  </si>
  <si>
    <t>Araba Garapen Agentzia  /  Alava Agencia de Desarrollo</t>
  </si>
  <si>
    <t>Bukatuta eta fabrikazio aldian dauden Galera eta Irabazien kontuko produktuen  izakinen aldakuntza  / Variación de existencias de productos terminados y en curso de fabricación de la cuenta de PyG</t>
  </si>
  <si>
    <t>Araba Garapen A./ A.A. Desarrollo</t>
  </si>
  <si>
    <t>Arabako Kalkulu Gunea / CCASA</t>
  </si>
  <si>
    <t>Indesa 2010 S.L.</t>
  </si>
  <si>
    <t>ORGANISMO AUTONOMOAK:   GIZARTE ONGIZATERAKO FORU ERAKUNDEA /  GAZTERIAREN FORU ERAKUNDEA / ARABAKO FORU SUHILTZAILEAK</t>
  </si>
  <si>
    <t>ORGANISMOS AUTÓNOMOS: INSTITUTO FORAL DE BIENESTAR SOCIAL - INSTITUTO FORAL DE JUVENTUD / BOMBEROS FORALES DE ÁLAVA</t>
  </si>
  <si>
    <t>ARABAKO FORU ALDUNDIA / DIPUTACIÓN FORAL DE ÁLAVA</t>
  </si>
  <si>
    <t>Diru Sarrera Ez-Finantzarioa / Ingreso No Financiero</t>
  </si>
  <si>
    <t>Gastu Ez-Finantzarioa / Gasto No Financiero</t>
  </si>
  <si>
    <t xml:space="preserve">I.F.J </t>
  </si>
  <si>
    <t>Transferentzia eta dirulaguntza arruntak / Transferencias y subvenciones corrientes</t>
  </si>
  <si>
    <t>Kapital transferentziak eta dirulaguntzak / Transferencias y subvenciones de capital</t>
  </si>
  <si>
    <t>Kapitulu 1diru sarrerak biltzearen doikuntza / Ajuste por recaudación ingresos Capítulo 1</t>
  </si>
  <si>
    <t>Kapitulu 2 diru sarrerak biltzearen doikuntza / Ajuste por recaudación ingresos Capítulo 2</t>
  </si>
  <si>
    <t>Kapitulu 3diru sarrerak biltzearen doikuntza / Ajuste por recaudación ingresos Capítulo 3</t>
  </si>
  <si>
    <t>Erakundearen beraren doikuntzak / Ajustes Propia Entidad</t>
  </si>
  <si>
    <t>Eragiketen barneko doikuntzak
 / Ajustes Por Operaciones Internas</t>
  </si>
  <si>
    <t>Inbertsio errealak besterantzea / Enajenación de inversiones reales</t>
  </si>
  <si>
    <t>Kirolaraba</t>
  </si>
  <si>
    <t>Santa Maria Katedrala / Catedral de Santa María</t>
  </si>
  <si>
    <t>Artium</t>
  </si>
  <si>
    <t>Gatz Harana / Valle Salado</t>
  </si>
  <si>
    <t>EZ FINANTZARIOKO DIRU SARRERAK, GUZTIRA / TOTAL INGRESOS NO FINANCIEROS</t>
  </si>
  <si>
    <t>EZ FINANTZARIOKO GASTUAK, GUZTIRA / TOTAL GASTOS NO FINANCIEROS</t>
  </si>
  <si>
    <t>EZ FINANTZARIOKO DIRU SARRERAK, GUZTIRA / 
TOTAL INGRESOS NO FINANCIEROS</t>
  </si>
  <si>
    <t>LIKIDAZIOA / LIQUIDACIÓN</t>
  </si>
  <si>
    <t>FINANTZAKETA AHALMENA/ BEHARRA
CAPACIDAD/ NECESIDAD FINANCIACIÓN</t>
  </si>
  <si>
    <t>Finantzaketa ahalmena /beharra, Guztira //
Total Necesidad/
Capacidad Financiación</t>
  </si>
  <si>
    <t>TOTAL CONSOLIDADO SECTOR PÚBLICO DE ALAVA (DFA-OOAA-SSPP-FUNDACIONES)</t>
  </si>
  <si>
    <t>2020ko FINANTZAKETA AHALMENA/ BEHARRA
CAPACIDAD/ NECESIDAD FINANCIACIÓN 2020</t>
  </si>
  <si>
    <t>2020ko LIKIDAZIOA / LIQUIDACIÓN 2020</t>
  </si>
  <si>
    <t>VIA Promoción Aeropuerto de Vitoria S.A.</t>
  </si>
  <si>
    <t>Enargi Araba S.A.</t>
  </si>
  <si>
    <t>Naturgolf S.A.</t>
  </si>
  <si>
    <t>Naturgolf  S.A.</t>
  </si>
  <si>
    <t>Via Promoción Aeropuerto de Vitoria S.A.</t>
  </si>
  <si>
    <t>2020ko ARABAKO FORU SEKTORE PUBLIKO BATERATUAREN, GUZTIRA
TOTAL 2020 SECTOR PUBLICO CONSOLIDADO</t>
  </si>
  <si>
    <t>VAR. 2021 / 2020</t>
  </si>
  <si>
    <t>2021ko FINANTZAKETA AHALMENA/ BEHARRA
CAPACIDAD/ NECESIDAD FINANCIACIÓN 2021</t>
  </si>
  <si>
    <t>2021eko LIKIDAZIOA / LIQUIDACIÓN 2021</t>
  </si>
  <si>
    <t>EBko diru-sarrera aurreratuak NGEU funtsak / Ingresos anticipados por la U.E. Fondos NGEU</t>
  </si>
  <si>
    <r>
      <t xml:space="preserve">Arabarri
</t>
    </r>
    <r>
      <rPr>
        <b/>
        <sz val="8"/>
        <rFont val="Calibri"/>
        <family val="2"/>
        <scheme val="minor"/>
      </rPr>
      <t>(Iraungia/ Extinguida)</t>
    </r>
  </si>
  <si>
    <t>Arrabarri SA (2021/12/29an Iraungia) / Arabarri (Extinguida el 29/12/2021)</t>
  </si>
  <si>
    <t>2021eko ARABAKO FORU SEKTORE PUBLIKO BATERATUAREN, GUZTIRA
TOTAL 2021 SECTOR PUBLICO CONSOLIDADO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</si>
</sst>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#,##0.00\ \ "/>
    <numFmt numFmtId="165" formatCode="dd/mm/yy"/>
    <numFmt numFmtId="166" formatCode="\ \ \ @"/>
    <numFmt numFmtId="167" formatCode="#,##0.0_);\(#,##0.0\)"/>
    <numFmt numFmtId="168" formatCode="#,##0.0000000"/>
    <numFmt numFmtId="169" formatCode="#,##0_);\(#,##0\)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Calibri"/>
      <family val="2"/>
    </font>
    <font>
      <b/>
      <u/>
      <sz val="12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u/>
      <sz val="12"/>
      <name val="Comic Sans MS"/>
      <family val="4"/>
    </font>
    <font>
      <b/>
      <sz val="10"/>
      <name val="Helv"/>
    </font>
    <font>
      <sz val="10"/>
      <name val="Courier"/>
      <family val="3"/>
    </font>
    <font>
      <b/>
      <sz val="14"/>
      <color indexed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8"/>
      <color rgb="FFFF000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MS Sans Serif"/>
      <family val="2"/>
    </font>
    <font>
      <sz val="8"/>
      <name val="Helv"/>
    </font>
    <font>
      <b/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gray125">
        <fgColor indexed="8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23"/>
      </top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hair">
        <color indexed="2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55"/>
      </top>
      <bottom style="double">
        <color indexed="55"/>
      </bottom>
      <diagonal/>
    </border>
    <border>
      <left/>
      <right/>
      <top style="double">
        <color indexed="55"/>
      </top>
      <bottom style="double">
        <color indexed="55"/>
      </bottom>
      <diagonal/>
    </border>
    <border>
      <left style="double">
        <color indexed="23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double">
        <color indexed="23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/>
      <right/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/>
      <right/>
      <top/>
      <bottom style="hair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55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23"/>
      </bottom>
      <diagonal/>
    </border>
    <border>
      <left style="double">
        <color indexed="23"/>
      </left>
      <right style="thin">
        <color indexed="64"/>
      </right>
      <top/>
      <bottom style="hair">
        <color indexed="23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23"/>
      </left>
      <right style="thin">
        <color indexed="64"/>
      </right>
      <top style="double">
        <color indexed="55"/>
      </top>
      <bottom style="double">
        <color indexed="55"/>
      </bottom>
      <diagonal/>
    </border>
    <border>
      <left style="double">
        <color indexed="23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/>
      <right/>
      <top style="double">
        <color indexed="55"/>
      </top>
      <bottom style="thin">
        <color indexed="64"/>
      </bottom>
      <diagonal/>
    </border>
    <border>
      <left style="double">
        <color indexed="23"/>
      </left>
      <right style="thin">
        <color indexed="64"/>
      </right>
      <top style="double">
        <color indexed="55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double">
        <color indexed="23"/>
      </left>
      <right style="thin">
        <color indexed="64"/>
      </right>
      <top style="double">
        <color indexed="55"/>
      </top>
      <bottom/>
      <diagonal/>
    </border>
    <border>
      <left style="thin">
        <color indexed="64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double">
        <color indexed="23"/>
      </left>
      <right/>
      <top/>
      <bottom/>
      <diagonal/>
    </border>
    <border>
      <left style="double">
        <color indexed="23"/>
      </left>
      <right/>
      <top style="double">
        <color indexed="55"/>
      </top>
      <bottom style="double">
        <color indexed="55"/>
      </bottom>
      <diagonal/>
    </border>
    <border>
      <left style="double">
        <color indexed="23"/>
      </left>
      <right/>
      <top style="double">
        <color indexed="55"/>
      </top>
      <bottom/>
      <diagonal/>
    </border>
    <border>
      <left style="double">
        <color indexed="23"/>
      </left>
      <right/>
      <top/>
      <bottom style="hair">
        <color indexed="23"/>
      </bottom>
      <diagonal/>
    </border>
    <border>
      <left style="double">
        <color indexed="23"/>
      </left>
      <right/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hair">
        <color indexed="23"/>
      </top>
      <bottom style="thin">
        <color theme="0" tint="-0.34998626667073579"/>
      </bottom>
      <diagonal/>
    </border>
    <border>
      <left/>
      <right/>
      <top style="hair">
        <color indexed="23"/>
      </top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 style="hair">
        <color indexed="23"/>
      </top>
      <bottom style="thin">
        <color theme="0" tint="-0.34998626667073579"/>
      </bottom>
      <diagonal/>
    </border>
    <border>
      <left style="thin">
        <color indexed="64"/>
      </left>
      <right/>
      <top style="double">
        <color indexed="23"/>
      </top>
      <bottom style="thin">
        <color theme="0" tint="-0.34998626667073579"/>
      </bottom>
      <diagonal/>
    </border>
    <border>
      <left style="hair">
        <color indexed="64"/>
      </left>
      <right style="thin">
        <color indexed="64"/>
      </right>
      <top style="double">
        <color indexed="23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hair">
        <color indexed="23"/>
      </top>
      <bottom style="thin">
        <color theme="0" tint="-0.24994659260841701"/>
      </bottom>
      <diagonal/>
    </border>
    <border>
      <left style="thin">
        <color indexed="64"/>
      </left>
      <right/>
      <top style="hair">
        <color indexed="23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indexed="23"/>
      </top>
      <bottom style="hair">
        <color indexed="23"/>
      </bottom>
      <diagonal/>
    </border>
    <border>
      <left style="thin">
        <color theme="0" tint="-0.34998626667073579"/>
      </left>
      <right/>
      <top style="hair">
        <color indexed="23"/>
      </top>
      <bottom style="hair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 style="hair">
        <color indexed="64"/>
      </right>
      <top style="double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 style="hair">
        <color indexed="64"/>
      </right>
      <top/>
      <bottom style="hair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hair">
        <color indexed="23"/>
      </bottom>
      <diagonal/>
    </border>
    <border>
      <left style="thin">
        <color indexed="64"/>
      </left>
      <right/>
      <top style="hair">
        <color indexed="64"/>
      </top>
      <bottom style="thin">
        <color theme="0" tint="-0.24994659260841701"/>
      </bottom>
      <diagonal/>
    </border>
    <border>
      <left/>
      <right/>
      <top style="hair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hair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23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hair">
        <color indexed="23"/>
      </top>
      <bottom style="thin">
        <color theme="0" tint="-0.24994659260841701"/>
      </bottom>
      <diagonal/>
    </border>
    <border>
      <left style="double">
        <color indexed="23"/>
      </left>
      <right style="thin">
        <color indexed="64"/>
      </right>
      <top style="hair">
        <color indexed="23"/>
      </top>
      <bottom style="thin">
        <color theme="0" tint="-0.24994659260841701"/>
      </bottom>
      <diagonal/>
    </border>
    <border>
      <left style="thin">
        <color theme="0" tint="-0.34998626667073579"/>
      </left>
      <right style="hair">
        <color indexed="64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hair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hair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hair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indexed="23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55"/>
      </top>
      <bottom style="double">
        <color indexed="55"/>
      </bottom>
      <diagonal/>
    </border>
    <border>
      <left style="thin">
        <color theme="0" tint="-0.34998626667073579"/>
      </left>
      <right/>
      <top style="double">
        <color indexed="55"/>
      </top>
      <bottom style="double">
        <color indexed="55"/>
      </bottom>
      <diagonal/>
    </border>
    <border>
      <left style="thin">
        <color theme="0" tint="-0.34998626667073579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hair">
        <color indexed="64"/>
      </right>
      <top style="double">
        <color indexed="55"/>
      </top>
      <bottom style="double">
        <color indexed="55"/>
      </bottom>
      <diagonal/>
    </border>
    <border>
      <left style="thin">
        <color theme="0" tint="-0.34998626667073579"/>
      </left>
      <right/>
      <top style="double">
        <color indexed="55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55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 style="hair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double">
        <color indexed="55"/>
      </top>
      <bottom/>
      <diagonal/>
    </border>
    <border>
      <left style="double">
        <color theme="0" tint="-0.34998626667073579"/>
      </left>
      <right style="thin">
        <color indexed="64"/>
      </right>
      <top/>
      <bottom style="thin">
        <color theme="0" tint="-0.24994659260841701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34998626667073579"/>
      </left>
      <right style="thin">
        <color indexed="64"/>
      </right>
      <top/>
      <bottom/>
      <diagonal/>
    </border>
    <border>
      <left style="double">
        <color theme="0" tint="-0.34998626667073579"/>
      </left>
      <right style="thin">
        <color indexed="64"/>
      </right>
      <top style="double">
        <color indexed="55"/>
      </top>
      <bottom style="double">
        <color indexed="55"/>
      </bottom>
      <diagonal/>
    </border>
    <border>
      <left style="double">
        <color theme="0" tint="-0.34998626667073579"/>
      </left>
      <right style="thin">
        <color indexed="64"/>
      </right>
      <top style="hair">
        <color indexed="23"/>
      </top>
      <bottom style="thin">
        <color theme="0" tint="-0.24994659260841701"/>
      </bottom>
      <diagonal/>
    </border>
    <border>
      <left style="double">
        <color theme="0" tint="-0.34998626667073579"/>
      </left>
      <right style="thin">
        <color indexed="64"/>
      </right>
      <top style="double">
        <color indexed="55"/>
      </top>
      <bottom/>
      <diagonal/>
    </border>
    <border>
      <left style="double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double">
        <color theme="0" tint="-0.34998626667073579"/>
      </left>
      <right style="thin">
        <color indexed="64"/>
      </right>
      <top style="double">
        <color indexed="23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 style="double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theme="0" tint="-0.24994659260841701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55"/>
      </top>
      <bottom style="double">
        <color indexed="55"/>
      </bottom>
      <diagonal/>
    </border>
    <border>
      <left style="double">
        <color theme="0" tint="-0.34998626667073579"/>
      </left>
      <right style="double">
        <color theme="0" tint="-0.34998626667073579"/>
      </right>
      <top style="hair">
        <color indexed="23"/>
      </top>
      <bottom style="thin">
        <color theme="0" tint="-0.24994659260841701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55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23"/>
      </top>
      <bottom style="double">
        <color indexed="23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23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55"/>
      </top>
      <bottom style="thin">
        <color theme="0" tint="-0.34998626667073579"/>
      </bottom>
      <diagonal/>
    </border>
    <border>
      <left/>
      <right/>
      <top style="thin">
        <color indexed="55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 style="thin">
        <color indexed="55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double">
        <color indexed="23"/>
      </left>
      <right/>
      <top style="thin">
        <color indexed="64"/>
      </top>
      <bottom style="thin">
        <color theme="0" tint="-0.34998626667073579"/>
      </bottom>
      <diagonal/>
    </border>
    <border>
      <left style="double">
        <color indexed="23"/>
      </left>
      <right/>
      <top/>
      <bottom style="thin">
        <color theme="0" tint="-0.34998626667073579"/>
      </bottom>
      <diagonal/>
    </border>
    <border>
      <left style="double">
        <color indexed="23"/>
      </left>
      <right/>
      <top style="hair">
        <color indexed="64"/>
      </top>
      <bottom style="thin">
        <color theme="0" tint="-0.24994659260841701"/>
      </bottom>
      <diagonal/>
    </border>
    <border>
      <left style="double">
        <color indexed="23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23"/>
      </left>
      <right/>
      <top style="hair">
        <color indexed="23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double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double">
        <color indexed="64"/>
      </left>
      <right style="thin">
        <color theme="0" tint="-0.34998626667073579"/>
      </right>
      <top style="hair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/>
      <bottom/>
      <diagonal/>
    </border>
    <border>
      <left style="double">
        <color indexed="64"/>
      </left>
      <right style="thin">
        <color theme="0" tint="-0.34998626667073579"/>
      </right>
      <top style="double">
        <color indexed="55"/>
      </top>
      <bottom style="double">
        <color indexed="55"/>
      </bottom>
      <diagonal/>
    </border>
    <border>
      <left style="double">
        <color indexed="64"/>
      </left>
      <right style="thin">
        <color theme="0" tint="-0.34998626667073579"/>
      </right>
      <top style="hair">
        <color indexed="23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 style="double">
        <color indexed="55"/>
      </top>
      <bottom/>
      <diagonal/>
    </border>
    <border>
      <left style="double">
        <color indexed="64"/>
      </left>
      <right style="thin">
        <color theme="0" tint="-0.34998626667073579"/>
      </right>
      <top/>
      <bottom style="hair">
        <color indexed="23"/>
      </bottom>
      <diagonal/>
    </border>
    <border>
      <left style="double">
        <color theme="0" tint="-0.499984740745262"/>
      </left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double">
        <color theme="0" tint="-0.499984740745262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499984740745262"/>
      </left>
      <right style="thin">
        <color theme="0" tint="-0.34998626667073579"/>
      </right>
      <top/>
      <bottom style="hair">
        <color indexed="23"/>
      </bottom>
      <diagonal/>
    </border>
    <border>
      <left style="double">
        <color theme="0" tint="-0.499984740745262"/>
      </left>
      <right style="thin">
        <color theme="0" tint="-0.34998626667073579"/>
      </right>
      <top style="double">
        <color indexed="23"/>
      </top>
      <bottom style="double">
        <color indexed="23"/>
      </bottom>
      <diagonal/>
    </border>
    <border>
      <left style="thin">
        <color indexed="23"/>
      </left>
      <right style="double">
        <color indexed="23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hair">
        <color indexed="23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 style="hair">
        <color indexed="23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double">
        <color theme="0"/>
      </left>
      <right/>
      <top style="double">
        <color indexed="23"/>
      </top>
      <bottom style="thin">
        <color indexed="64"/>
      </bottom>
      <diagonal/>
    </border>
    <border>
      <left style="double">
        <color theme="0"/>
      </left>
      <right style="thin">
        <color indexed="64"/>
      </right>
      <top style="double">
        <color indexed="23"/>
      </top>
      <bottom style="thin">
        <color indexed="64"/>
      </bottom>
      <diagonal/>
    </border>
    <border>
      <left style="thin">
        <color theme="0"/>
      </left>
      <right/>
      <top style="double">
        <color indexed="23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55"/>
      </top>
      <bottom/>
      <diagonal/>
    </border>
    <border>
      <left style="thin">
        <color indexed="64"/>
      </left>
      <right/>
      <top style="double">
        <color indexed="23"/>
      </top>
      <bottom style="double">
        <color theme="0" tint="-0.499984740745262"/>
      </bottom>
      <diagonal/>
    </border>
    <border>
      <left/>
      <right/>
      <top style="double">
        <color indexed="23"/>
      </top>
      <bottom style="double">
        <color theme="0" tint="-0.499984740745262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23"/>
      </top>
      <bottom style="double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double">
        <color indexed="23"/>
      </top>
      <bottom style="double">
        <color theme="0" tint="-0.499984740745262"/>
      </bottom>
      <diagonal/>
    </border>
  </borders>
  <cellStyleXfs count="22">
    <xf numFmtId="0" fontId="0" fillId="0" borderId="0"/>
    <xf numFmtId="167" fontId="10" fillId="2" borderId="0"/>
    <xf numFmtId="0" fontId="11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0" fontId="24" fillId="0" borderId="0" applyFont="0" applyFill="0" applyBorder="0" applyAlignment="0" applyProtection="0"/>
    <xf numFmtId="169" fontId="25" fillId="0" borderId="0"/>
    <xf numFmtId="0" fontId="8" fillId="0" borderId="0"/>
    <xf numFmtId="0" fontId="1" fillId="0" borderId="0"/>
    <xf numFmtId="0" fontId="1" fillId="0" borderId="0"/>
    <xf numFmtId="169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9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4" fillId="3" borderId="13" xfId="0" applyFont="1" applyFill="1" applyBorder="1" applyAlignment="1">
      <alignment horizontal="centerContinuous" vertical="center" wrapText="1"/>
    </xf>
    <xf numFmtId="0" fontId="4" fillId="3" borderId="14" xfId="0" applyFont="1" applyFill="1" applyBorder="1" applyAlignment="1">
      <alignment horizontal="centerContinuous" vertical="center" wrapText="1"/>
    </xf>
    <xf numFmtId="4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4" fontId="2" fillId="0" borderId="20" xfId="0" applyNumberFormat="1" applyFont="1" applyBorder="1" applyAlignment="1">
      <alignment horizontal="right" vertical="center"/>
    </xf>
    <xf numFmtId="4" fontId="2" fillId="0" borderId="21" xfId="0" applyNumberFormat="1" applyFont="1" applyBorder="1" applyAlignment="1">
      <alignment horizontal="right" vertical="center"/>
    </xf>
    <xf numFmtId="0" fontId="2" fillId="0" borderId="22" xfId="0" applyFont="1" applyBorder="1" applyAlignment="1">
      <alignment vertical="center"/>
    </xf>
    <xf numFmtId="4" fontId="2" fillId="0" borderId="23" xfId="0" applyNumberFormat="1" applyFont="1" applyBorder="1" applyAlignment="1">
      <alignment horizontal="right" vertical="center"/>
    </xf>
    <xf numFmtId="4" fontId="2" fillId="0" borderId="24" xfId="0" applyNumberFormat="1" applyFont="1" applyBorder="1" applyAlignment="1">
      <alignment horizontal="right" vertical="center"/>
    </xf>
    <xf numFmtId="0" fontId="4" fillId="4" borderId="25" xfId="0" applyFont="1" applyFill="1" applyBorder="1" applyAlignment="1">
      <alignment vertical="center"/>
    </xf>
    <xf numFmtId="0" fontId="4" fillId="5" borderId="26" xfId="0" applyFont="1" applyFill="1" applyBorder="1" applyAlignment="1">
      <alignment horizontal="center" vertical="center"/>
    </xf>
    <xf numFmtId="164" fontId="4" fillId="5" borderId="27" xfId="0" applyNumberFormat="1" applyFont="1" applyFill="1" applyBorder="1" applyAlignment="1">
      <alignment vertical="center"/>
    </xf>
    <xf numFmtId="164" fontId="4" fillId="5" borderId="28" xfId="0" applyNumberFormat="1" applyFont="1" applyFill="1" applyBorder="1" applyAlignment="1">
      <alignment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2" fillId="0" borderId="48" xfId="0" applyFont="1" applyBorder="1" applyAlignment="1">
      <alignment vertical="center"/>
    </xf>
    <xf numFmtId="0" fontId="2" fillId="0" borderId="49" xfId="0" applyFont="1" applyBorder="1" applyAlignment="1">
      <alignment vertical="center"/>
    </xf>
    <xf numFmtId="0" fontId="6" fillId="0" borderId="57" xfId="0" applyFont="1" applyBorder="1" applyAlignment="1">
      <alignment horizontal="centerContinuous" vertical="center"/>
    </xf>
    <xf numFmtId="0" fontId="6" fillId="0" borderId="49" xfId="0" applyFont="1" applyBorder="1" applyAlignment="1">
      <alignment horizontal="centerContinuous" vertical="center"/>
    </xf>
    <xf numFmtId="0" fontId="7" fillId="0" borderId="58" xfId="0" applyFont="1" applyBorder="1" applyAlignment="1">
      <alignment horizontal="centerContinuous" vertical="center"/>
    </xf>
    <xf numFmtId="0" fontId="2" fillId="0" borderId="60" xfId="0" applyFont="1" applyBorder="1" applyAlignment="1">
      <alignment vertical="center" wrapText="1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vertical="center" wrapText="1"/>
    </xf>
    <xf numFmtId="166" fontId="2" fillId="0" borderId="61" xfId="0" applyNumberFormat="1" applyFont="1" applyBorder="1" applyAlignment="1">
      <alignment vertical="center"/>
    </xf>
    <xf numFmtId="0" fontId="7" fillId="0" borderId="69" xfId="0" applyFont="1" applyBorder="1" applyAlignment="1">
      <alignment horizontal="centerContinuous" vertical="center"/>
    </xf>
    <xf numFmtId="0" fontId="7" fillId="0" borderId="70" xfId="0" applyFont="1" applyBorder="1" applyAlignment="1">
      <alignment horizontal="centerContinuous" vertical="center"/>
    </xf>
    <xf numFmtId="0" fontId="2" fillId="0" borderId="73" xfId="0" applyFont="1" applyBorder="1" applyAlignment="1">
      <alignment horizontal="center" vertical="center"/>
    </xf>
    <xf numFmtId="0" fontId="2" fillId="0" borderId="74" xfId="0" applyFont="1" applyBorder="1" applyAlignment="1">
      <alignment vertical="center" wrapText="1"/>
    </xf>
    <xf numFmtId="164" fontId="2" fillId="0" borderId="75" xfId="0" applyNumberFormat="1" applyFont="1" applyBorder="1" applyAlignment="1">
      <alignment vertical="center"/>
    </xf>
    <xf numFmtId="164" fontId="2" fillId="0" borderId="76" xfId="0" applyNumberFormat="1" applyFont="1" applyBorder="1" applyAlignment="1">
      <alignment vertical="center"/>
    </xf>
    <xf numFmtId="166" fontId="2" fillId="0" borderId="64" xfId="0" applyNumberFormat="1" applyFont="1" applyBorder="1" applyAlignment="1">
      <alignment horizontal="centerContinuous" vertical="center" wrapText="1"/>
    </xf>
    <xf numFmtId="0" fontId="2" fillId="0" borderId="80" xfId="0" applyFont="1" applyBorder="1" applyAlignment="1">
      <alignment vertical="center"/>
    </xf>
    <xf numFmtId="0" fontId="2" fillId="0" borderId="81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48" xfId="0" applyFont="1" applyBorder="1" applyAlignment="1">
      <alignment vertical="center"/>
    </xf>
    <xf numFmtId="0" fontId="16" fillId="0" borderId="49" xfId="0" applyFont="1" applyBorder="1" applyAlignment="1">
      <alignment vertical="center"/>
    </xf>
    <xf numFmtId="2" fontId="15" fillId="3" borderId="50" xfId="0" applyNumberFormat="1" applyFont="1" applyFill="1" applyBorder="1" applyAlignment="1">
      <alignment horizontal="center" vertical="center" wrapText="1"/>
    </xf>
    <xf numFmtId="164" fontId="15" fillId="3" borderId="32" xfId="0" applyNumberFormat="1" applyFont="1" applyFill="1" applyBorder="1" applyAlignment="1">
      <alignment vertical="center"/>
    </xf>
    <xf numFmtId="4" fontId="17" fillId="0" borderId="0" xfId="0" applyNumberFormat="1" applyFont="1" applyAlignment="1">
      <alignment horizontal="right" vertical="center"/>
    </xf>
    <xf numFmtId="0" fontId="17" fillId="0" borderId="0" xfId="0" applyFont="1" applyAlignment="1">
      <alignment vertical="center"/>
    </xf>
    <xf numFmtId="0" fontId="16" fillId="0" borderId="96" xfId="0" applyFont="1" applyBorder="1" applyAlignment="1">
      <alignment vertical="center"/>
    </xf>
    <xf numFmtId="0" fontId="16" fillId="0" borderId="97" xfId="0" applyFont="1" applyBorder="1" applyAlignment="1">
      <alignment vertical="center"/>
    </xf>
    <xf numFmtId="2" fontId="15" fillId="0" borderId="98" xfId="0" applyNumberFormat="1" applyFont="1" applyBorder="1" applyAlignment="1">
      <alignment horizontal="center" vertical="center" wrapText="1"/>
    </xf>
    <xf numFmtId="2" fontId="15" fillId="0" borderId="99" xfId="0" applyNumberFormat="1" applyFont="1" applyBorder="1" applyAlignment="1">
      <alignment horizontal="center" vertical="center" wrapText="1"/>
    </xf>
    <xf numFmtId="2" fontId="15" fillId="3" borderId="100" xfId="0" applyNumberFormat="1" applyFont="1" applyFill="1" applyBorder="1" applyAlignment="1">
      <alignment horizontal="center" vertical="center" wrapText="1"/>
    </xf>
    <xf numFmtId="165" fontId="15" fillId="0" borderId="0" xfId="0" applyNumberFormat="1" applyFont="1" applyAlignment="1">
      <alignment vertical="center"/>
    </xf>
    <xf numFmtId="164" fontId="18" fillId="0" borderId="75" xfId="0" applyNumberFormat="1" applyFont="1" applyBorder="1" applyAlignment="1">
      <alignment vertical="center"/>
    </xf>
    <xf numFmtId="164" fontId="18" fillId="3" borderId="101" xfId="0" applyNumberFormat="1" applyFont="1" applyFill="1" applyBorder="1" applyAlignment="1">
      <alignment vertical="center"/>
    </xf>
    <xf numFmtId="164" fontId="18" fillId="0" borderId="76" xfId="0" applyNumberFormat="1" applyFont="1" applyBorder="1" applyAlignment="1">
      <alignment vertical="center"/>
    </xf>
    <xf numFmtId="164" fontId="18" fillId="3" borderId="77" xfId="0" applyNumberFormat="1" applyFont="1" applyFill="1" applyBorder="1" applyAlignment="1">
      <alignment vertical="center"/>
    </xf>
    <xf numFmtId="164" fontId="18" fillId="0" borderId="68" xfId="0" applyNumberFormat="1" applyFont="1" applyBorder="1" applyAlignment="1">
      <alignment vertical="center"/>
    </xf>
    <xf numFmtId="164" fontId="18" fillId="3" borderId="10" xfId="0" applyNumberFormat="1" applyFont="1" applyFill="1" applyBorder="1" applyAlignment="1">
      <alignment vertical="center"/>
    </xf>
    <xf numFmtId="164" fontId="19" fillId="3" borderId="32" xfId="0" applyNumberFormat="1" applyFont="1" applyFill="1" applyBorder="1" applyAlignment="1">
      <alignment vertical="center"/>
    </xf>
    <xf numFmtId="164" fontId="18" fillId="0" borderId="78" xfId="0" applyNumberFormat="1" applyFont="1" applyBorder="1" applyAlignment="1">
      <alignment vertical="center"/>
    </xf>
    <xf numFmtId="164" fontId="18" fillId="3" borderId="79" xfId="0" applyNumberFormat="1" applyFont="1" applyFill="1" applyBorder="1" applyAlignment="1">
      <alignment vertical="center"/>
    </xf>
    <xf numFmtId="164" fontId="19" fillId="3" borderId="39" xfId="0" applyNumberFormat="1" applyFont="1" applyFill="1" applyBorder="1" applyAlignment="1">
      <alignment vertical="center"/>
    </xf>
    <xf numFmtId="0" fontId="18" fillId="0" borderId="80" xfId="0" applyFont="1" applyBorder="1" applyAlignment="1">
      <alignment vertical="center"/>
    </xf>
    <xf numFmtId="0" fontId="18" fillId="0" borderId="81" xfId="0" applyFont="1" applyBorder="1" applyAlignment="1">
      <alignment vertical="center"/>
    </xf>
    <xf numFmtId="4" fontId="18" fillId="0" borderId="81" xfId="0" applyNumberFormat="1" applyFont="1" applyBorder="1" applyAlignment="1">
      <alignment vertical="center"/>
    </xf>
    <xf numFmtId="0" fontId="18" fillId="0" borderId="71" xfId="0" applyFont="1" applyBorder="1" applyAlignment="1">
      <alignment vertical="center"/>
    </xf>
    <xf numFmtId="164" fontId="18" fillId="3" borderId="19" xfId="0" applyNumberFormat="1" applyFont="1" applyFill="1" applyBorder="1" applyAlignment="1">
      <alignment vertical="center"/>
    </xf>
    <xf numFmtId="164" fontId="18" fillId="3" borderId="9" xfId="0" applyNumberFormat="1" applyFont="1" applyFill="1" applyBorder="1" applyAlignment="1">
      <alignment vertical="center"/>
    </xf>
    <xf numFmtId="164" fontId="15" fillId="3" borderId="109" xfId="0" applyNumberFormat="1" applyFont="1" applyFill="1" applyBorder="1" applyAlignment="1">
      <alignment vertical="center"/>
    </xf>
    <xf numFmtId="0" fontId="7" fillId="0" borderId="110" xfId="0" applyFont="1" applyBorder="1" applyAlignment="1">
      <alignment horizontal="centerContinuous" vertical="center"/>
    </xf>
    <xf numFmtId="1" fontId="15" fillId="0" borderId="112" xfId="0" applyNumberFormat="1" applyFont="1" applyBorder="1" applyAlignment="1">
      <alignment horizontal="center" vertical="center" wrapText="1"/>
    </xf>
    <xf numFmtId="1" fontId="15" fillId="0" borderId="113" xfId="0" applyNumberFormat="1" applyFont="1" applyBorder="1" applyAlignment="1">
      <alignment horizontal="center" vertical="center" wrapText="1"/>
    </xf>
    <xf numFmtId="164" fontId="15" fillId="3" borderId="120" xfId="0" applyNumberFormat="1" applyFont="1" applyFill="1" applyBorder="1" applyAlignment="1">
      <alignment vertical="center"/>
    </xf>
    <xf numFmtId="0" fontId="7" fillId="0" borderId="121" xfId="0" applyFont="1" applyBorder="1" applyAlignment="1">
      <alignment horizontal="centerContinuous" vertical="center"/>
    </xf>
    <xf numFmtId="0" fontId="15" fillId="0" borderId="17" xfId="0" applyFont="1" applyFill="1" applyBorder="1" applyAlignment="1">
      <alignment horizontal="centerContinuous" vertical="center" wrapText="1"/>
    </xf>
    <xf numFmtId="0" fontId="15" fillId="0" borderId="34" xfId="0" applyFont="1" applyFill="1" applyBorder="1" applyAlignment="1">
      <alignment horizontal="centerContinuous" vertical="center" wrapText="1"/>
    </xf>
    <xf numFmtId="164" fontId="15" fillId="0" borderId="94" xfId="0" applyNumberFormat="1" applyFont="1" applyFill="1" applyBorder="1" applyAlignment="1">
      <alignment vertical="center"/>
    </xf>
    <xf numFmtId="164" fontId="15" fillId="0" borderId="95" xfId="0" applyNumberFormat="1" applyFont="1" applyFill="1" applyBorder="1" applyAlignment="1">
      <alignment vertical="center"/>
    </xf>
    <xf numFmtId="164" fontId="15" fillId="0" borderId="35" xfId="0" applyNumberFormat="1" applyFont="1" applyFill="1" applyBorder="1" applyAlignment="1">
      <alignment vertical="center"/>
    </xf>
    <xf numFmtId="0" fontId="12" fillId="0" borderId="0" xfId="3" applyFont="1" applyAlignment="1">
      <alignment vertical="top"/>
    </xf>
    <xf numFmtId="0" fontId="8" fillId="0" borderId="0" xfId="3" applyAlignment="1">
      <alignment vertical="top"/>
    </xf>
    <xf numFmtId="4" fontId="8" fillId="0" borderId="0" xfId="3" applyNumberFormat="1" applyAlignment="1">
      <alignment vertical="center"/>
    </xf>
    <xf numFmtId="4" fontId="2" fillId="0" borderId="0" xfId="3" applyNumberFormat="1" applyFont="1" applyAlignment="1">
      <alignment vertical="center"/>
    </xf>
    <xf numFmtId="0" fontId="8" fillId="0" borderId="0" xfId="3" applyAlignment="1">
      <alignment vertical="center"/>
    </xf>
    <xf numFmtId="0" fontId="8" fillId="0" borderId="0" xfId="3" applyAlignment="1">
      <alignment horizontal="centerContinuous"/>
    </xf>
    <xf numFmtId="0" fontId="8" fillId="0" borderId="0" xfId="3"/>
    <xf numFmtId="0" fontId="8" fillId="0" borderId="0" xfId="3" applyAlignment="1">
      <alignment horizontal="centerContinuous" vertical="center"/>
    </xf>
    <xf numFmtId="0" fontId="13" fillId="0" borderId="123" xfId="3" quotePrefix="1" applyFont="1" applyBorder="1" applyAlignment="1">
      <alignment horizontal="center" vertical="center"/>
    </xf>
    <xf numFmtId="0" fontId="13" fillId="0" borderId="0" xfId="3" applyFont="1" applyAlignment="1">
      <alignment vertical="center"/>
    </xf>
    <xf numFmtId="168" fontId="13" fillId="0" borderId="0" xfId="3" applyNumberFormat="1" applyFont="1" applyAlignment="1">
      <alignment vertical="center"/>
    </xf>
    <xf numFmtId="0" fontId="14" fillId="6" borderId="127" xfId="3" quotePrefix="1" applyFont="1" applyFill="1" applyBorder="1" applyAlignment="1">
      <alignment horizontal="center" vertical="center"/>
    </xf>
    <xf numFmtId="164" fontId="14" fillId="6" borderId="128" xfId="3" applyNumberFormat="1" applyFont="1" applyFill="1" applyBorder="1" applyAlignment="1">
      <alignment vertical="center"/>
    </xf>
    <xf numFmtId="164" fontId="14" fillId="6" borderId="129" xfId="3" applyNumberFormat="1" applyFont="1" applyFill="1" applyBorder="1" applyAlignment="1">
      <alignment vertical="center"/>
    </xf>
    <xf numFmtId="0" fontId="20" fillId="0" borderId="0" xfId="3" applyFont="1"/>
    <xf numFmtId="0" fontId="20" fillId="0" borderId="0" xfId="3" applyFont="1" applyBorder="1"/>
    <xf numFmtId="0" fontId="20" fillId="0" borderId="0" xfId="3" quotePrefix="1" applyFont="1" applyBorder="1"/>
    <xf numFmtId="2" fontId="20" fillId="0" borderId="0" xfId="3" applyNumberFormat="1" applyFont="1" applyBorder="1"/>
    <xf numFmtId="4" fontId="8" fillId="0" borderId="0" xfId="3" applyNumberFormat="1"/>
    <xf numFmtId="0" fontId="20" fillId="0" borderId="0" xfId="3" quotePrefix="1" applyFont="1"/>
    <xf numFmtId="0" fontId="9" fillId="0" borderId="0" xfId="3" applyFont="1" applyBorder="1" applyAlignment="1">
      <alignment horizontal="centerContinuous" vertical="center" wrapText="1"/>
    </xf>
    <xf numFmtId="0" fontId="14" fillId="6" borderId="130" xfId="3" applyFont="1" applyFill="1" applyBorder="1" applyAlignment="1">
      <alignment horizontal="center" vertical="center" wrapText="1"/>
    </xf>
    <xf numFmtId="0" fontId="13" fillId="0" borderId="130" xfId="3" applyFont="1" applyBorder="1" applyAlignment="1">
      <alignment vertical="center" wrapText="1"/>
    </xf>
    <xf numFmtId="164" fontId="13" fillId="0" borderId="130" xfId="3" applyNumberFormat="1" applyFont="1" applyBorder="1" applyAlignment="1">
      <alignment vertical="center"/>
    </xf>
    <xf numFmtId="164" fontId="14" fillId="0" borderId="131" xfId="3" applyNumberFormat="1" applyFont="1" applyFill="1" applyBorder="1" applyAlignment="1">
      <alignment vertical="center"/>
    </xf>
    <xf numFmtId="2" fontId="15" fillId="3" borderId="134" xfId="0" applyNumberFormat="1" applyFont="1" applyFill="1" applyBorder="1" applyAlignment="1">
      <alignment horizontal="center" vertical="center" wrapText="1"/>
    </xf>
    <xf numFmtId="164" fontId="18" fillId="3" borderId="135" xfId="0" applyNumberFormat="1" applyFont="1" applyFill="1" applyBorder="1" applyAlignment="1">
      <alignment vertical="center"/>
    </xf>
    <xf numFmtId="164" fontId="18" fillId="3" borderId="136" xfId="0" applyNumberFormat="1" applyFont="1" applyFill="1" applyBorder="1" applyAlignment="1">
      <alignment vertical="center"/>
    </xf>
    <xf numFmtId="164" fontId="18" fillId="3" borderId="43" xfId="0" applyNumberFormat="1" applyFont="1" applyFill="1" applyBorder="1" applyAlignment="1">
      <alignment vertical="center"/>
    </xf>
    <xf numFmtId="164" fontId="19" fillId="3" borderId="44" xfId="0" applyNumberFormat="1" applyFont="1" applyFill="1" applyBorder="1" applyAlignment="1">
      <alignment vertical="center"/>
    </xf>
    <xf numFmtId="164" fontId="18" fillId="3" borderId="137" xfId="0" applyNumberFormat="1" applyFont="1" applyFill="1" applyBorder="1" applyAlignment="1">
      <alignment vertical="center"/>
    </xf>
    <xf numFmtId="164" fontId="19" fillId="3" borderId="45" xfId="0" applyNumberFormat="1" applyFont="1" applyFill="1" applyBorder="1" applyAlignment="1">
      <alignment vertical="center"/>
    </xf>
    <xf numFmtId="164" fontId="2" fillId="0" borderId="140" xfId="0" applyNumberFormat="1" applyFont="1" applyBorder="1" applyAlignment="1">
      <alignment vertical="center"/>
    </xf>
    <xf numFmtId="164" fontId="2" fillId="0" borderId="141" xfId="0" applyNumberFormat="1" applyFont="1" applyBorder="1" applyAlignment="1">
      <alignment vertical="center"/>
    </xf>
    <xf numFmtId="164" fontId="18" fillId="0" borderId="140" xfId="0" applyNumberFormat="1" applyFont="1" applyBorder="1" applyAlignment="1">
      <alignment vertical="center"/>
    </xf>
    <xf numFmtId="164" fontId="18" fillId="0" borderId="141" xfId="0" applyNumberFormat="1" applyFont="1" applyBorder="1" applyAlignment="1">
      <alignment vertical="center"/>
    </xf>
    <xf numFmtId="164" fontId="18" fillId="0" borderId="142" xfId="0" applyNumberFormat="1" applyFont="1" applyBorder="1" applyAlignment="1">
      <alignment vertical="center"/>
    </xf>
    <xf numFmtId="164" fontId="18" fillId="0" borderId="144" xfId="0" applyNumberFormat="1" applyFont="1" applyBorder="1" applyAlignment="1">
      <alignment vertical="center"/>
    </xf>
    <xf numFmtId="164" fontId="18" fillId="0" borderId="146" xfId="0" applyNumberFormat="1" applyFont="1" applyBorder="1" applyAlignment="1">
      <alignment vertical="center"/>
    </xf>
    <xf numFmtId="164" fontId="18" fillId="3" borderId="46" xfId="0" applyNumberFormat="1" applyFont="1" applyFill="1" applyBorder="1" applyAlignment="1">
      <alignment vertical="center"/>
    </xf>
    <xf numFmtId="0" fontId="18" fillId="0" borderId="147" xfId="0" applyFont="1" applyBorder="1" applyAlignment="1">
      <alignment vertical="center"/>
    </xf>
    <xf numFmtId="0" fontId="18" fillId="0" borderId="148" xfId="0" applyFont="1" applyBorder="1" applyAlignment="1">
      <alignment vertical="center"/>
    </xf>
    <xf numFmtId="4" fontId="18" fillId="0" borderId="148" xfId="0" applyNumberFormat="1" applyFont="1" applyBorder="1" applyAlignment="1">
      <alignment vertical="center"/>
    </xf>
    <xf numFmtId="0" fontId="18" fillId="0" borderId="149" xfId="0" applyFont="1" applyBorder="1" applyAlignment="1">
      <alignment vertical="center"/>
    </xf>
    <xf numFmtId="0" fontId="2" fillId="0" borderId="147" xfId="0" applyFont="1" applyBorder="1" applyAlignment="1">
      <alignment vertical="center"/>
    </xf>
    <xf numFmtId="0" fontId="2" fillId="0" borderId="148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164" fontId="16" fillId="0" borderId="0" xfId="0" applyNumberFormat="1" applyFont="1" applyAlignment="1">
      <alignment vertical="center"/>
    </xf>
    <xf numFmtId="0" fontId="16" fillId="0" borderId="0" xfId="3" applyFont="1"/>
    <xf numFmtId="0" fontId="22" fillId="0" borderId="138" xfId="0" applyFont="1" applyBorder="1" applyAlignment="1">
      <alignment horizontal="centerContinuous" vertical="center"/>
    </xf>
    <xf numFmtId="0" fontId="22" fillId="0" borderId="89" xfId="0" applyFont="1" applyBorder="1" applyAlignment="1">
      <alignment horizontal="centerContinuous" vertical="center"/>
    </xf>
    <xf numFmtId="0" fontId="22" fillId="0" borderId="97" xfId="0" applyFont="1" applyBorder="1" applyAlignment="1">
      <alignment horizontal="centerContinuous" vertical="center"/>
    </xf>
    <xf numFmtId="0" fontId="22" fillId="0" borderId="133" xfId="0" applyFont="1" applyFill="1" applyBorder="1" applyAlignment="1">
      <alignment horizontal="centerContinuous" vertical="center"/>
    </xf>
    <xf numFmtId="0" fontId="22" fillId="0" borderId="100" xfId="0" applyFont="1" applyFill="1" applyBorder="1" applyAlignment="1">
      <alignment horizontal="centerContinuous" vertical="center"/>
    </xf>
    <xf numFmtId="2" fontId="22" fillId="0" borderId="139" xfId="0" applyNumberFormat="1" applyFont="1" applyBorder="1" applyAlignment="1">
      <alignment horizontal="center" vertical="center" wrapText="1"/>
    </xf>
    <xf numFmtId="2" fontId="22" fillId="0" borderId="82" xfId="0" applyNumberFormat="1" applyFont="1" applyBorder="1" applyAlignment="1">
      <alignment horizontal="center" vertical="center" wrapText="1"/>
    </xf>
    <xf numFmtId="2" fontId="22" fillId="0" borderId="151" xfId="0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18" fillId="0" borderId="59" xfId="0" applyFont="1" applyBorder="1" applyAlignment="1">
      <alignment horizontal="center" vertical="center"/>
    </xf>
    <xf numFmtId="0" fontId="18" fillId="0" borderId="60" xfId="0" applyFont="1" applyBorder="1" applyAlignment="1">
      <alignment vertical="center" wrapText="1"/>
    </xf>
    <xf numFmtId="164" fontId="18" fillId="0" borderId="114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vertical="center" wrapText="1"/>
    </xf>
    <xf numFmtId="164" fontId="18" fillId="0" borderId="115" xfId="0" applyNumberFormat="1" applyFont="1" applyBorder="1" applyAlignment="1">
      <alignment vertical="center"/>
    </xf>
    <xf numFmtId="164" fontId="18" fillId="0" borderId="0" xfId="0" applyNumberFormat="1" applyFont="1" applyAlignment="1">
      <alignment vertical="center"/>
    </xf>
    <xf numFmtId="0" fontId="18" fillId="0" borderId="6" xfId="0" applyFont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164" fontId="18" fillId="0" borderId="116" xfId="0" applyNumberFormat="1" applyFont="1" applyBorder="1" applyAlignment="1">
      <alignment vertical="center"/>
    </xf>
    <xf numFmtId="0" fontId="18" fillId="0" borderId="64" xfId="0" applyFont="1" applyBorder="1" applyAlignment="1">
      <alignment horizontal="center" vertical="center"/>
    </xf>
    <xf numFmtId="0" fontId="18" fillId="0" borderId="63" xfId="0" applyFont="1" applyBorder="1" applyAlignment="1">
      <alignment vertical="center" wrapText="1"/>
    </xf>
    <xf numFmtId="164" fontId="18" fillId="0" borderId="118" xfId="0" applyNumberFormat="1" applyFont="1" applyBorder="1" applyAlignment="1">
      <alignment vertical="center"/>
    </xf>
    <xf numFmtId="166" fontId="18" fillId="0" borderId="59" xfId="0" applyNumberFormat="1" applyFont="1" applyBorder="1" applyAlignment="1">
      <alignment horizontal="centerContinuous" vertical="center" wrapText="1"/>
    </xf>
    <xf numFmtId="4" fontId="18" fillId="0" borderId="0" xfId="0" applyNumberFormat="1" applyFont="1" applyAlignment="1">
      <alignment vertical="center"/>
    </xf>
    <xf numFmtId="166" fontId="18" fillId="0" borderId="61" xfId="0" applyNumberFormat="1" applyFont="1" applyBorder="1" applyAlignment="1">
      <alignment vertical="center"/>
    </xf>
    <xf numFmtId="0" fontId="18" fillId="0" borderId="62" xfId="0" applyFont="1" applyBorder="1" applyAlignment="1">
      <alignment vertical="center"/>
    </xf>
    <xf numFmtId="166" fontId="18" fillId="0" borderId="18" xfId="0" applyNumberFormat="1" applyFont="1" applyBorder="1" applyAlignment="1">
      <alignment vertical="center"/>
    </xf>
    <xf numFmtId="0" fontId="18" fillId="0" borderId="0" xfId="0" applyFont="1"/>
    <xf numFmtId="0" fontId="18" fillId="0" borderId="15" xfId="0" applyFont="1" applyBorder="1" applyAlignment="1">
      <alignment vertical="center"/>
    </xf>
    <xf numFmtId="164" fontId="18" fillId="0" borderId="105" xfId="0" applyNumberFormat="1" applyFont="1" applyBorder="1" applyAlignment="1">
      <alignment vertical="center"/>
    </xf>
    <xf numFmtId="0" fontId="23" fillId="0" borderId="15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164" fontId="18" fillId="0" borderId="67" xfId="0" applyNumberFormat="1" applyFont="1" applyBorder="1" applyAlignment="1">
      <alignment vertical="center"/>
    </xf>
    <xf numFmtId="0" fontId="18" fillId="0" borderId="18" xfId="0" applyFont="1" applyBorder="1" applyAlignment="1">
      <alignment horizontal="center" vertical="center"/>
    </xf>
    <xf numFmtId="164" fontId="18" fillId="0" borderId="85" xfId="0" applyNumberFormat="1" applyFont="1" applyBorder="1" applyAlignment="1">
      <alignment vertical="center"/>
    </xf>
    <xf numFmtId="164" fontId="18" fillId="0" borderId="72" xfId="0" applyNumberFormat="1" applyFont="1" applyBorder="1" applyAlignment="1">
      <alignment vertical="center"/>
    </xf>
    <xf numFmtId="0" fontId="18" fillId="0" borderId="5" xfId="0" applyFont="1" applyBorder="1" applyAlignment="1">
      <alignment horizontal="center" vertical="center"/>
    </xf>
    <xf numFmtId="164" fontId="18" fillId="0" borderId="66" xfId="0" applyNumberFormat="1" applyFont="1" applyBorder="1" applyAlignment="1">
      <alignment vertical="center"/>
    </xf>
    <xf numFmtId="164" fontId="18" fillId="0" borderId="65" xfId="0" applyNumberFormat="1" applyFont="1" applyBorder="1" applyAlignment="1">
      <alignment vertical="center"/>
    </xf>
    <xf numFmtId="0" fontId="23" fillId="0" borderId="49" xfId="0" applyFont="1" applyBorder="1" applyAlignment="1">
      <alignment vertical="center" wrapText="1"/>
    </xf>
    <xf numFmtId="0" fontId="23" fillId="0" borderId="52" xfId="0" applyFont="1" applyBorder="1" applyAlignment="1">
      <alignment vertical="center" wrapText="1"/>
    </xf>
    <xf numFmtId="0" fontId="23" fillId="0" borderId="55" xfId="0" applyFont="1" applyBorder="1" applyAlignment="1">
      <alignment vertical="center" wrapText="1"/>
    </xf>
    <xf numFmtId="0" fontId="18" fillId="0" borderId="48" xfId="0" applyFont="1" applyBorder="1" applyAlignment="1">
      <alignment horizontal="center" vertical="center"/>
    </xf>
    <xf numFmtId="164" fontId="18" fillId="0" borderId="82" xfId="0" applyNumberFormat="1" applyFont="1" applyBorder="1" applyAlignment="1">
      <alignment vertical="center"/>
    </xf>
    <xf numFmtId="164" fontId="18" fillId="0" borderId="86" xfId="0" applyNumberFormat="1" applyFont="1" applyBorder="1" applyAlignment="1">
      <alignment vertical="center"/>
    </xf>
    <xf numFmtId="164" fontId="18" fillId="3" borderId="50" xfId="0" applyNumberFormat="1" applyFont="1" applyFill="1" applyBorder="1" applyAlignment="1">
      <alignment vertical="center"/>
    </xf>
    <xf numFmtId="0" fontId="18" fillId="0" borderId="51" xfId="0" applyFont="1" applyBorder="1" applyAlignment="1">
      <alignment horizontal="center" vertical="center"/>
    </xf>
    <xf numFmtId="164" fontId="18" fillId="0" borderId="83" xfId="0" applyNumberFormat="1" applyFont="1" applyBorder="1" applyAlignment="1">
      <alignment vertical="center"/>
    </xf>
    <xf numFmtId="164" fontId="18" fillId="0" borderId="87" xfId="0" applyNumberFormat="1" applyFont="1" applyBorder="1" applyAlignment="1">
      <alignment vertical="center"/>
    </xf>
    <xf numFmtId="164" fontId="18" fillId="3" borderId="53" xfId="0" applyNumberFormat="1" applyFont="1" applyFill="1" applyBorder="1" applyAlignment="1">
      <alignment vertical="center"/>
    </xf>
    <xf numFmtId="0" fontId="18" fillId="0" borderId="54" xfId="0" applyFont="1" applyBorder="1" applyAlignment="1">
      <alignment horizontal="center" vertical="center"/>
    </xf>
    <xf numFmtId="164" fontId="18" fillId="0" borderId="84" xfId="0" applyNumberFormat="1" applyFont="1" applyBorder="1" applyAlignment="1">
      <alignment vertical="center"/>
    </xf>
    <xf numFmtId="164" fontId="18" fillId="0" borderId="88" xfId="0" applyNumberFormat="1" applyFont="1" applyBorder="1" applyAlignment="1">
      <alignment vertical="center"/>
    </xf>
    <xf numFmtId="164" fontId="18" fillId="3" borderId="56" xfId="0" applyNumberFormat="1" applyFont="1" applyFill="1" applyBorder="1" applyAlignment="1">
      <alignment vertical="center"/>
    </xf>
    <xf numFmtId="164" fontId="15" fillId="0" borderId="0" xfId="0" applyNumberFormat="1" applyFont="1" applyAlignment="1">
      <alignment vertical="center"/>
    </xf>
    <xf numFmtId="0" fontId="18" fillId="0" borderId="49" xfId="0" applyFont="1" applyBorder="1" applyAlignment="1">
      <alignment vertical="center" wrapText="1"/>
    </xf>
    <xf numFmtId="164" fontId="18" fillId="0" borderId="113" xfId="0" applyNumberFormat="1" applyFont="1" applyBorder="1" applyAlignment="1">
      <alignment vertical="center"/>
    </xf>
    <xf numFmtId="164" fontId="18" fillId="0" borderId="112" xfId="0" applyNumberFormat="1" applyFont="1" applyBorder="1" applyAlignment="1">
      <alignment vertical="center"/>
    </xf>
    <xf numFmtId="166" fontId="18" fillId="0" borderId="51" xfId="0" applyNumberFormat="1" applyFont="1" applyBorder="1" applyAlignment="1">
      <alignment vertical="center"/>
    </xf>
    <xf numFmtId="0" fontId="18" fillId="0" borderId="52" xfId="0" applyFont="1" applyBorder="1" applyAlignment="1">
      <alignment vertical="center" wrapText="1"/>
    </xf>
    <xf numFmtId="164" fontId="18" fillId="0" borderId="152" xfId="0" applyNumberFormat="1" applyFont="1" applyBorder="1" applyAlignment="1">
      <alignment vertical="center"/>
    </xf>
    <xf numFmtId="164" fontId="18" fillId="0" borderId="125" xfId="0" applyNumberFormat="1" applyFont="1" applyBorder="1" applyAlignment="1">
      <alignment vertical="center"/>
    </xf>
    <xf numFmtId="0" fontId="18" fillId="0" borderId="52" xfId="0" applyFont="1" applyBorder="1" applyAlignment="1">
      <alignment vertical="center"/>
    </xf>
    <xf numFmtId="0" fontId="18" fillId="0" borderId="55" xfId="0" applyFont="1" applyBorder="1" applyAlignment="1">
      <alignment vertical="center" wrapText="1"/>
    </xf>
    <xf numFmtId="164" fontId="18" fillId="0" borderId="153" xfId="0" applyNumberFormat="1" applyFont="1" applyBorder="1" applyAlignment="1">
      <alignment vertical="center"/>
    </xf>
    <xf numFmtId="164" fontId="18" fillId="0" borderId="154" xfId="0" applyNumberFormat="1" applyFont="1" applyBorder="1" applyAlignment="1">
      <alignment vertical="center"/>
    </xf>
    <xf numFmtId="10" fontId="2" fillId="0" borderId="0" xfId="0" applyNumberFormat="1" applyFont="1" applyAlignment="1">
      <alignment vertical="center"/>
    </xf>
    <xf numFmtId="0" fontId="15" fillId="0" borderId="155" xfId="0" applyFont="1" applyBorder="1" applyAlignment="1">
      <alignment horizontal="centerContinuous" vertical="center"/>
    </xf>
    <xf numFmtId="2" fontId="15" fillId="0" borderId="97" xfId="0" applyNumberFormat="1" applyFont="1" applyBorder="1" applyAlignment="1">
      <alignment horizontal="center" vertical="center" wrapText="1"/>
    </xf>
    <xf numFmtId="164" fontId="18" fillId="0" borderId="0" xfId="0" applyNumberFormat="1" applyFont="1" applyBorder="1" applyAlignment="1">
      <alignment vertical="center"/>
    </xf>
    <xf numFmtId="164" fontId="15" fillId="0" borderId="34" xfId="0" applyNumberFormat="1" applyFont="1" applyFill="1" applyBorder="1" applyAlignment="1">
      <alignment vertical="center"/>
    </xf>
    <xf numFmtId="0" fontId="2" fillId="0" borderId="96" xfId="0" applyFont="1" applyBorder="1" applyAlignment="1">
      <alignment vertical="center"/>
    </xf>
    <xf numFmtId="0" fontId="2" fillId="0" borderId="97" xfId="0" applyFont="1" applyBorder="1" applyAlignment="1">
      <alignment vertical="center"/>
    </xf>
    <xf numFmtId="1" fontId="15" fillId="0" borderId="155" xfId="0" applyNumberFormat="1" applyFont="1" applyBorder="1" applyAlignment="1">
      <alignment horizontal="center" vertical="center" wrapText="1"/>
    </xf>
    <xf numFmtId="1" fontId="15" fillId="0" borderId="132" xfId="0" applyNumberFormat="1" applyFont="1" applyBorder="1" applyAlignment="1">
      <alignment horizontal="center" vertical="center" wrapText="1"/>
    </xf>
    <xf numFmtId="10" fontId="18" fillId="0" borderId="103" xfId="0" applyNumberFormat="1" applyFont="1" applyBorder="1" applyAlignment="1">
      <alignment horizontal="center" vertical="center"/>
    </xf>
    <xf numFmtId="10" fontId="18" fillId="0" borderId="104" xfId="0" applyNumberFormat="1" applyFont="1" applyBorder="1" applyAlignment="1">
      <alignment horizontal="center" vertical="center"/>
    </xf>
    <xf numFmtId="10" fontId="18" fillId="0" borderId="105" xfId="0" applyNumberFormat="1" applyFont="1" applyBorder="1" applyAlignment="1">
      <alignment horizontal="center" vertical="center"/>
    </xf>
    <xf numFmtId="10" fontId="18" fillId="0" borderId="107" xfId="0" applyNumberFormat="1" applyFont="1" applyBorder="1" applyAlignment="1">
      <alignment horizontal="center" vertical="center"/>
    </xf>
    <xf numFmtId="10" fontId="7" fillId="0" borderId="110" xfId="0" applyNumberFormat="1" applyFont="1" applyBorder="1" applyAlignment="1">
      <alignment horizontal="center" vertical="center"/>
    </xf>
    <xf numFmtId="164" fontId="18" fillId="0" borderId="49" xfId="0" applyNumberFormat="1" applyFont="1" applyBorder="1" applyAlignment="1">
      <alignment vertical="center"/>
    </xf>
    <xf numFmtId="164" fontId="18" fillId="0" borderId="52" xfId="0" applyNumberFormat="1" applyFont="1" applyBorder="1" applyAlignment="1">
      <alignment vertical="center"/>
    </xf>
    <xf numFmtId="14" fontId="15" fillId="0" borderId="0" xfId="3" applyNumberFormat="1" applyFont="1" applyAlignment="1">
      <alignment horizontal="right"/>
    </xf>
    <xf numFmtId="0" fontId="26" fillId="7" borderId="17" xfId="0" applyFont="1" applyFill="1" applyBorder="1" applyAlignment="1">
      <alignment horizontal="centerContinuous" vertical="center" wrapText="1"/>
    </xf>
    <xf numFmtId="0" fontId="26" fillId="7" borderId="16" xfId="0" applyFont="1" applyFill="1" applyBorder="1" applyAlignment="1">
      <alignment horizontal="centerContinuous" vertical="center" wrapText="1"/>
    </xf>
    <xf numFmtId="0" fontId="15" fillId="8" borderId="7" xfId="0" applyFont="1" applyFill="1" applyBorder="1" applyAlignment="1">
      <alignment horizontal="centerContinuous" vertical="center" wrapText="1"/>
    </xf>
    <xf numFmtId="0" fontId="15" fillId="8" borderId="8" xfId="0" applyFont="1" applyFill="1" applyBorder="1" applyAlignment="1">
      <alignment horizontal="centerContinuous" vertical="center" wrapText="1"/>
    </xf>
    <xf numFmtId="164" fontId="19" fillId="8" borderId="143" xfId="0" applyNumberFormat="1" applyFont="1" applyFill="1" applyBorder="1" applyAlignment="1">
      <alignment vertical="center"/>
    </xf>
    <xf numFmtId="164" fontId="19" fillId="8" borderId="91" xfId="0" applyNumberFormat="1" applyFont="1" applyFill="1" applyBorder="1" applyAlignment="1">
      <alignment vertical="center"/>
    </xf>
    <xf numFmtId="0" fontId="15" fillId="8" borderId="11" xfId="0" applyFont="1" applyFill="1" applyBorder="1" applyAlignment="1">
      <alignment horizontal="centerContinuous" vertical="center" wrapText="1"/>
    </xf>
    <xf numFmtId="0" fontId="15" fillId="8" borderId="12" xfId="0" applyFont="1" applyFill="1" applyBorder="1" applyAlignment="1">
      <alignment horizontal="centerContinuous" vertical="center" wrapText="1"/>
    </xf>
    <xf numFmtId="164" fontId="19" fillId="8" borderId="145" xfId="0" applyNumberFormat="1" applyFont="1" applyFill="1" applyBorder="1" applyAlignment="1">
      <alignment vertical="center"/>
    </xf>
    <xf numFmtId="164" fontId="19" fillId="8" borderId="102" xfId="0" applyNumberFormat="1" applyFont="1" applyFill="1" applyBorder="1" applyAlignment="1">
      <alignment vertical="center"/>
    </xf>
    <xf numFmtId="164" fontId="26" fillId="7" borderId="156" xfId="0" applyNumberFormat="1" applyFont="1" applyFill="1" applyBorder="1" applyAlignment="1">
      <alignment vertical="center"/>
    </xf>
    <xf numFmtId="164" fontId="26" fillId="7" borderId="157" xfId="0" applyNumberFormat="1" applyFont="1" applyFill="1" applyBorder="1" applyAlignment="1">
      <alignment vertical="center"/>
    </xf>
    <xf numFmtId="164" fontId="26" fillId="7" borderId="158" xfId="0" applyNumberFormat="1" applyFont="1" applyFill="1" applyBorder="1" applyAlignment="1">
      <alignment vertical="center"/>
    </xf>
    <xf numFmtId="0" fontId="15" fillId="4" borderId="14" xfId="0" applyFont="1" applyFill="1" applyBorder="1" applyAlignment="1">
      <alignment horizontal="centerContinuous" vertical="center" wrapText="1"/>
    </xf>
    <xf numFmtId="0" fontId="15" fillId="4" borderId="13" xfId="0" applyFont="1" applyFill="1" applyBorder="1" applyAlignment="1">
      <alignment horizontal="centerContinuous" vertical="center" wrapText="1"/>
    </xf>
    <xf numFmtId="164" fontId="19" fillId="4" borderId="150" xfId="0" applyNumberFormat="1" applyFont="1" applyFill="1" applyBorder="1" applyAlignment="1">
      <alignment vertical="center"/>
    </xf>
    <xf numFmtId="164" fontId="19" fillId="4" borderId="92" xfId="0" applyNumberFormat="1" applyFont="1" applyFill="1" applyBorder="1" applyAlignment="1">
      <alignment vertical="center"/>
    </xf>
    <xf numFmtId="164" fontId="19" fillId="4" borderId="47" xfId="0" applyNumberFormat="1" applyFont="1" applyFill="1" applyBorder="1" applyAlignment="1">
      <alignment vertical="center"/>
    </xf>
    <xf numFmtId="164" fontId="19" fillId="4" borderId="33" xfId="0" applyNumberFormat="1" applyFont="1" applyFill="1" applyBorder="1" applyAlignment="1">
      <alignment vertical="center"/>
    </xf>
    <xf numFmtId="0" fontId="28" fillId="7" borderId="16" xfId="0" applyFont="1" applyFill="1" applyBorder="1" applyAlignment="1">
      <alignment horizontal="centerContinuous" vertical="center" wrapText="1"/>
    </xf>
    <xf numFmtId="164" fontId="28" fillId="7" borderId="122" xfId="0" applyNumberFormat="1" applyFont="1" applyFill="1" applyBorder="1" applyAlignment="1">
      <alignment vertical="center"/>
    </xf>
    <xf numFmtId="0" fontId="27" fillId="7" borderId="14" xfId="0" applyFont="1" applyFill="1" applyBorder="1" applyAlignment="1">
      <alignment horizontal="centerContinuous" vertical="center" wrapText="1"/>
    </xf>
    <xf numFmtId="0" fontId="27" fillId="7" borderId="13" xfId="0" applyFont="1" applyFill="1" applyBorder="1" applyAlignment="1">
      <alignment horizontal="centerContinuous" vertical="center" wrapText="1"/>
    </xf>
    <xf numFmtId="164" fontId="27" fillId="7" borderId="120" xfId="0" applyNumberFormat="1" applyFont="1" applyFill="1" applyBorder="1" applyAlignment="1">
      <alignment vertical="center"/>
    </xf>
    <xf numFmtId="10" fontId="27" fillId="7" borderId="109" xfId="0" applyNumberFormat="1" applyFont="1" applyFill="1" applyBorder="1" applyAlignment="1">
      <alignment horizontal="center" vertical="center"/>
    </xf>
    <xf numFmtId="0" fontId="27" fillId="7" borderId="17" xfId="0" applyFont="1" applyFill="1" applyBorder="1" applyAlignment="1">
      <alignment horizontal="centerContinuous" vertical="center" wrapText="1"/>
    </xf>
    <xf numFmtId="0" fontId="27" fillId="7" borderId="16" xfId="0" applyFont="1" applyFill="1" applyBorder="1" applyAlignment="1">
      <alignment horizontal="centerContinuous" vertical="center" wrapText="1"/>
    </xf>
    <xf numFmtId="164" fontId="27" fillId="7" borderId="122" xfId="0" applyNumberFormat="1" applyFont="1" applyFill="1" applyBorder="1" applyAlignment="1">
      <alignment vertical="center"/>
    </xf>
    <xf numFmtId="10" fontId="27" fillId="7" borderId="111" xfId="0" applyNumberFormat="1" applyFont="1" applyFill="1" applyBorder="1" applyAlignment="1">
      <alignment horizontal="center" vertical="center"/>
    </xf>
    <xf numFmtId="164" fontId="15" fillId="8" borderId="117" xfId="0" applyNumberFormat="1" applyFont="1" applyFill="1" applyBorder="1" applyAlignment="1">
      <alignment vertical="center"/>
    </xf>
    <xf numFmtId="10" fontId="15" fillId="8" borderId="106" xfId="0" applyNumberFormat="1" applyFont="1" applyFill="1" applyBorder="1" applyAlignment="1">
      <alignment horizontal="center" vertical="center"/>
    </xf>
    <xf numFmtId="164" fontId="15" fillId="8" borderId="119" xfId="0" applyNumberFormat="1" applyFont="1" applyFill="1" applyBorder="1" applyAlignment="1">
      <alignment vertical="center"/>
    </xf>
    <xf numFmtId="10" fontId="15" fillId="8" borderId="108" xfId="0" applyNumberFormat="1" applyFont="1" applyFill="1" applyBorder="1" applyAlignment="1">
      <alignment horizontal="center" vertical="center"/>
    </xf>
    <xf numFmtId="0" fontId="15" fillId="8" borderId="14" xfId="0" applyFont="1" applyFill="1" applyBorder="1" applyAlignment="1">
      <alignment horizontal="centerContinuous" vertical="center" wrapText="1"/>
    </xf>
    <xf numFmtId="0" fontId="15" fillId="8" borderId="13" xfId="0" applyFont="1" applyFill="1" applyBorder="1" applyAlignment="1">
      <alignment horizontal="centerContinuous" vertical="center" wrapText="1"/>
    </xf>
    <xf numFmtId="164" fontId="15" fillId="8" borderId="120" xfId="0" applyNumberFormat="1" applyFont="1" applyFill="1" applyBorder="1" applyAlignment="1">
      <alignment vertical="center"/>
    </xf>
    <xf numFmtId="10" fontId="15" fillId="8" borderId="109" xfId="0" applyNumberFormat="1" applyFont="1" applyFill="1" applyBorder="1" applyAlignment="1">
      <alignment horizontal="center" vertical="center"/>
    </xf>
    <xf numFmtId="164" fontId="15" fillId="8" borderId="91" xfId="0" applyNumberFormat="1" applyFont="1" applyFill="1" applyBorder="1" applyAlignment="1">
      <alignment vertical="center"/>
    </xf>
    <xf numFmtId="164" fontId="15" fillId="8" borderId="90" xfId="0" applyNumberFormat="1" applyFont="1" applyFill="1" applyBorder="1" applyAlignment="1">
      <alignment vertical="center"/>
    </xf>
    <xf numFmtId="164" fontId="15" fillId="8" borderId="8" xfId="0" applyNumberFormat="1" applyFont="1" applyFill="1" applyBorder="1" applyAlignment="1">
      <alignment vertical="center"/>
    </xf>
    <xf numFmtId="0" fontId="15" fillId="0" borderId="11" xfId="0" applyFont="1" applyFill="1" applyBorder="1" applyAlignment="1">
      <alignment horizontal="centerContinuous" vertical="center" wrapText="1"/>
    </xf>
    <xf numFmtId="0" fontId="15" fillId="0" borderId="12" xfId="0" applyFont="1" applyFill="1" applyBorder="1" applyAlignment="1">
      <alignment horizontal="centerContinuous" vertical="center" wrapText="1"/>
    </xf>
    <xf numFmtId="164" fontId="15" fillId="0" borderId="102" xfId="0" applyNumberFormat="1" applyFont="1" applyFill="1" applyBorder="1" applyAlignment="1">
      <alignment vertical="center"/>
    </xf>
    <xf numFmtId="164" fontId="15" fillId="0" borderId="159" xfId="0" applyNumberFormat="1" applyFont="1" applyFill="1" applyBorder="1" applyAlignment="1">
      <alignment vertical="center"/>
    </xf>
    <xf numFmtId="164" fontId="15" fillId="0" borderId="12" xfId="0" applyNumberFormat="1" applyFont="1" applyFill="1" applyBorder="1" applyAlignment="1">
      <alignment vertical="center"/>
    </xf>
    <xf numFmtId="164" fontId="15" fillId="0" borderId="39" xfId="0" applyNumberFormat="1" applyFont="1" applyFill="1" applyBorder="1" applyAlignment="1">
      <alignment vertical="center"/>
    </xf>
    <xf numFmtId="0" fontId="27" fillId="7" borderId="34" xfId="0" applyFont="1" applyFill="1" applyBorder="1" applyAlignment="1">
      <alignment horizontal="centerContinuous" vertical="center" wrapText="1"/>
    </xf>
    <xf numFmtId="164" fontId="27" fillId="7" borderId="94" xfId="0" applyNumberFormat="1" applyFont="1" applyFill="1" applyBorder="1" applyAlignment="1">
      <alignment vertical="center"/>
    </xf>
    <xf numFmtId="164" fontId="27" fillId="7" borderId="95" xfId="0" applyNumberFormat="1" applyFont="1" applyFill="1" applyBorder="1" applyAlignment="1">
      <alignment vertical="center"/>
    </xf>
    <xf numFmtId="164" fontId="27" fillId="7" borderId="34" xfId="0" applyNumberFormat="1" applyFont="1" applyFill="1" applyBorder="1" applyAlignment="1">
      <alignment vertical="center"/>
    </xf>
    <xf numFmtId="164" fontId="27" fillId="7" borderId="35" xfId="0" applyNumberFormat="1" applyFont="1" applyFill="1" applyBorder="1" applyAlignment="1">
      <alignment vertical="center"/>
    </xf>
    <xf numFmtId="164" fontId="15" fillId="8" borderId="93" xfId="0" applyNumberFormat="1" applyFont="1" applyFill="1" applyBorder="1" applyAlignment="1">
      <alignment vertical="center"/>
    </xf>
    <xf numFmtId="0" fontId="4" fillId="8" borderId="7" xfId="0" applyFont="1" applyFill="1" applyBorder="1" applyAlignment="1">
      <alignment horizontal="centerContinuous" vertical="center" wrapText="1"/>
    </xf>
    <xf numFmtId="0" fontId="4" fillId="8" borderId="8" xfId="0" applyFont="1" applyFill="1" applyBorder="1" applyAlignment="1">
      <alignment horizontal="centerContinuous" vertical="center" wrapText="1"/>
    </xf>
    <xf numFmtId="164" fontId="15" fillId="8" borderId="106" xfId="0" applyNumberFormat="1" applyFont="1" applyFill="1" applyBorder="1" applyAlignment="1">
      <alignment vertical="center"/>
    </xf>
    <xf numFmtId="0" fontId="4" fillId="8" borderId="12" xfId="0" applyFont="1" applyFill="1" applyBorder="1" applyAlignment="1">
      <alignment horizontal="centerContinuous" vertical="center" wrapText="1"/>
    </xf>
    <xf numFmtId="164" fontId="15" fillId="8" borderId="108" xfId="0" applyNumberFormat="1" applyFont="1" applyFill="1" applyBorder="1" applyAlignment="1">
      <alignment vertical="center"/>
    </xf>
    <xf numFmtId="0" fontId="4" fillId="8" borderId="14" xfId="0" applyFont="1" applyFill="1" applyBorder="1" applyAlignment="1">
      <alignment horizontal="centerContinuous" vertical="center" wrapText="1"/>
    </xf>
    <xf numFmtId="0" fontId="4" fillId="8" borderId="13" xfId="0" applyFont="1" applyFill="1" applyBorder="1" applyAlignment="1">
      <alignment horizontal="centerContinuous" vertical="center" wrapText="1"/>
    </xf>
    <xf numFmtId="164" fontId="15" fillId="8" borderId="109" xfId="0" applyNumberFormat="1" applyFont="1" applyFill="1" applyBorder="1" applyAlignment="1">
      <alignment vertical="center"/>
    </xf>
    <xf numFmtId="0" fontId="4" fillId="0" borderId="160" xfId="0" applyFont="1" applyFill="1" applyBorder="1" applyAlignment="1">
      <alignment horizontal="centerContinuous" vertical="center" wrapText="1"/>
    </xf>
    <xf numFmtId="0" fontId="4" fillId="0" borderId="161" xfId="0" applyFont="1" applyFill="1" applyBorder="1" applyAlignment="1">
      <alignment horizontal="centerContinuous" vertical="center" wrapText="1"/>
    </xf>
    <xf numFmtId="164" fontId="15" fillId="0" borderId="162" xfId="0" applyNumberFormat="1" applyFont="1" applyFill="1" applyBorder="1" applyAlignment="1">
      <alignment vertical="center"/>
    </xf>
    <xf numFmtId="164" fontId="15" fillId="0" borderId="163" xfId="0" applyNumberFormat="1" applyFont="1" applyFill="1" applyBorder="1" applyAlignment="1">
      <alignment vertical="center"/>
    </xf>
    <xf numFmtId="0" fontId="28" fillId="7" borderId="26" xfId="0" applyFont="1" applyFill="1" applyBorder="1" applyAlignment="1">
      <alignment horizontal="centerContinuous" vertical="center" wrapText="1"/>
    </xf>
    <xf numFmtId="164" fontId="28" fillId="7" borderId="111" xfId="0" applyNumberFormat="1" applyFont="1" applyFill="1" applyBorder="1" applyAlignment="1">
      <alignment vertical="center"/>
    </xf>
    <xf numFmtId="0" fontId="4" fillId="8" borderId="11" xfId="0" applyFont="1" applyFill="1" applyBorder="1" applyAlignment="1">
      <alignment horizontal="centerContinuous" vertical="center" wrapText="1"/>
    </xf>
    <xf numFmtId="0" fontId="29" fillId="0" borderId="36" xfId="3" applyFont="1" applyBorder="1" applyAlignment="1">
      <alignment horizontal="centerContinuous" vertical="center"/>
    </xf>
    <xf numFmtId="0" fontId="15" fillId="0" borderId="37" xfId="3" applyFont="1" applyBorder="1" applyAlignment="1">
      <alignment horizontal="centerContinuous" vertical="center" wrapText="1"/>
    </xf>
    <xf numFmtId="0" fontId="19" fillId="0" borderId="38" xfId="3" applyFont="1" applyBorder="1" applyAlignment="1">
      <alignment horizontal="centerContinuous" vertical="center" wrapText="1"/>
    </xf>
    <xf numFmtId="0" fontId="18" fillId="0" borderId="123" xfId="3" quotePrefix="1" applyFont="1" applyBorder="1" applyAlignment="1">
      <alignment horizontal="center" vertical="center"/>
    </xf>
    <xf numFmtId="0" fontId="18" fillId="0" borderId="124" xfId="3" applyFont="1" applyBorder="1" applyAlignment="1">
      <alignment vertical="center" wrapText="1"/>
    </xf>
    <xf numFmtId="164" fontId="18" fillId="0" borderId="31" xfId="3" applyNumberFormat="1" applyFont="1" applyBorder="1" applyAlignment="1">
      <alignment vertical="center"/>
    </xf>
    <xf numFmtId="0" fontId="18" fillId="0" borderId="0" xfId="3" applyFont="1" applyAlignment="1">
      <alignment vertical="center"/>
    </xf>
    <xf numFmtId="4" fontId="18" fillId="0" borderId="0" xfId="3" applyNumberFormat="1" applyFont="1" applyAlignment="1">
      <alignment vertical="center"/>
    </xf>
    <xf numFmtId="168" fontId="18" fillId="0" borderId="0" xfId="3" applyNumberFormat="1" applyFont="1" applyAlignment="1">
      <alignment vertical="center"/>
    </xf>
    <xf numFmtId="0" fontId="18" fillId="0" borderId="6" xfId="3" quotePrefix="1" applyFont="1" applyBorder="1" applyAlignment="1">
      <alignment horizontal="center" vertical="center"/>
    </xf>
    <xf numFmtId="0" fontId="18" fillId="0" borderId="0" xfId="3" applyFont="1" applyBorder="1" applyAlignment="1">
      <alignment vertical="center" wrapText="1"/>
    </xf>
    <xf numFmtId="164" fontId="18" fillId="0" borderId="67" xfId="3" applyNumberFormat="1" applyFont="1" applyBorder="1" applyAlignment="1">
      <alignment vertical="center"/>
    </xf>
    <xf numFmtId="0" fontId="18" fillId="0" borderId="40" xfId="3" quotePrefix="1" applyFont="1" applyBorder="1" applyAlignment="1">
      <alignment horizontal="center" vertical="center"/>
    </xf>
    <xf numFmtId="164" fontId="18" fillId="0" borderId="42" xfId="3" applyNumberFormat="1" applyFont="1" applyBorder="1" applyAlignment="1">
      <alignment vertical="center"/>
    </xf>
    <xf numFmtId="0" fontId="18" fillId="0" borderId="41" xfId="3" applyFont="1" applyBorder="1" applyAlignment="1">
      <alignment vertical="center" wrapText="1"/>
    </xf>
    <xf numFmtId="0" fontId="27" fillId="7" borderId="127" xfId="3" quotePrefix="1" applyFont="1" applyFill="1" applyBorder="1" applyAlignment="1">
      <alignment horizontal="center" vertical="center"/>
    </xf>
    <xf numFmtId="0" fontId="27" fillId="7" borderId="130" xfId="3" applyFont="1" applyFill="1" applyBorder="1" applyAlignment="1">
      <alignment horizontal="center" vertical="center" wrapText="1"/>
    </xf>
    <xf numFmtId="164" fontId="27" fillId="7" borderId="128" xfId="3" applyNumberFormat="1" applyFont="1" applyFill="1" applyBorder="1" applyAlignment="1">
      <alignment vertical="center"/>
    </xf>
    <xf numFmtId="164" fontId="27" fillId="7" borderId="129" xfId="3" applyNumberFormat="1" applyFont="1" applyFill="1" applyBorder="1" applyAlignment="1">
      <alignment vertical="center"/>
    </xf>
    <xf numFmtId="0" fontId="19" fillId="8" borderId="132" xfId="3" applyFont="1" applyFill="1" applyBorder="1" applyAlignment="1">
      <alignment horizontal="centerContinuous" vertical="center" wrapText="1"/>
    </xf>
    <xf numFmtId="164" fontId="19" fillId="8" borderId="125" xfId="3" applyNumberFormat="1" applyFont="1" applyFill="1" applyBorder="1" applyAlignment="1">
      <alignment vertical="center"/>
    </xf>
    <xf numFmtId="164" fontId="19" fillId="8" borderId="126" xfId="3" applyNumberFormat="1" applyFont="1" applyFill="1" applyBorder="1" applyAlignment="1">
      <alignment vertical="center"/>
    </xf>
    <xf numFmtId="14" fontId="15" fillId="0" borderId="0" xfId="0" applyNumberFormat="1" applyFont="1" applyAlignment="1">
      <alignment vertical="center"/>
    </xf>
    <xf numFmtId="166" fontId="18" fillId="0" borderId="48" xfId="0" applyNumberFormat="1" applyFont="1" applyBorder="1" applyAlignment="1">
      <alignment vertical="center"/>
    </xf>
  </cellXfs>
  <cellStyles count="22">
    <cellStyle name="10BOLD" xfId="1" xr:uid="{00000000-0005-0000-0000-000000000000}"/>
    <cellStyle name="Millares 2" xfId="7" xr:uid="{00000000-0005-0000-0000-000001000000}"/>
    <cellStyle name="No-definido" xfId="2" xr:uid="{00000000-0005-0000-0000-000002000000}"/>
    <cellStyle name="Normal" xfId="0" builtinId="0"/>
    <cellStyle name="Normal 10" xfId="6" xr:uid="{00000000-0005-0000-0000-000004000000}"/>
    <cellStyle name="Normal 10 2" xfId="8" xr:uid="{00000000-0005-0000-0000-000005000000}"/>
    <cellStyle name="Normal 10 3" xfId="9" xr:uid="{00000000-0005-0000-0000-000006000000}"/>
    <cellStyle name="Normal 11" xfId="10" xr:uid="{00000000-0005-0000-0000-000007000000}"/>
    <cellStyle name="Normal 2" xfId="3" xr:uid="{00000000-0005-0000-0000-000008000000}"/>
    <cellStyle name="Normal 2 2" xfId="11" xr:uid="{00000000-0005-0000-0000-000009000000}"/>
    <cellStyle name="Normal 2 3" xfId="12" xr:uid="{00000000-0005-0000-0000-00000A000000}"/>
    <cellStyle name="Normal 2 4" xfId="5" xr:uid="{00000000-0005-0000-0000-00000B000000}"/>
    <cellStyle name="Normal 3" xfId="13" xr:uid="{00000000-0005-0000-0000-00000C000000}"/>
    <cellStyle name="Normal 3 2" xfId="14" xr:uid="{00000000-0005-0000-0000-00000D000000}"/>
    <cellStyle name="Normal 4" xfId="15" xr:uid="{00000000-0005-0000-0000-00000E000000}"/>
    <cellStyle name="Normal 5" xfId="16" xr:uid="{00000000-0005-0000-0000-00000F000000}"/>
    <cellStyle name="Normal 5 2" xfId="17" xr:uid="{00000000-0005-0000-0000-000010000000}"/>
    <cellStyle name="Normal 6" xfId="18" xr:uid="{00000000-0005-0000-0000-000011000000}"/>
    <cellStyle name="Normal 7" xfId="19" xr:uid="{00000000-0005-0000-0000-000012000000}"/>
    <cellStyle name="Normal 8" xfId="20" xr:uid="{00000000-0005-0000-0000-000013000000}"/>
    <cellStyle name="Normal 9" xfId="21" xr:uid="{00000000-0005-0000-0000-000014000000}"/>
    <cellStyle name="Porcentaje 2" xfId="4" xr:uid="{00000000-0005-0000-0000-000015000000}"/>
  </cellStyles>
  <dxfs count="0"/>
  <tableStyles count="1" defaultTableStyle="TableStyleMedium2" defaultPivotStyle="PivotStyleLight16">
    <tableStyle name="Invisible" pivot="0" table="0" count="0" xr9:uid="{A7E0CA88-6DDC-4ED3-B534-1E4DB656D7CC}"/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676275</xdr:colOff>
      <xdr:row>1</xdr:row>
      <xdr:rowOff>114300</xdr:rowOff>
    </xdr:from>
    <xdr:to>
      <xdr:col>8</xdr:col>
      <xdr:colOff>19050</xdr:colOff>
      <xdr:row>5</xdr:row>
      <xdr:rowOff>19050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7058025" y="819150"/>
          <a:ext cx="2505075" cy="676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0</xdr:colOff>
      <xdr:row>1</xdr:row>
      <xdr:rowOff>104775</xdr:rowOff>
    </xdr:from>
    <xdr:to>
      <xdr:col>2</xdr:col>
      <xdr:colOff>2009775</xdr:colOff>
      <xdr:row>5</xdr:row>
      <xdr:rowOff>19050</xdr:rowOff>
    </xdr:to>
    <xdr:pic>
      <xdr:nvPicPr>
        <xdr:cNvPr id="52579" name="Picture 6">
          <a:extLst>
            <a:ext uri="{FF2B5EF4-FFF2-40B4-BE49-F238E27FC236}">
              <a16:creationId xmlns:a16="http://schemas.microsoft.com/office/drawing/2014/main" id="{00000000-0008-0000-0A00-000063C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09625"/>
          <a:ext cx="20097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1714500</xdr:colOff>
      <xdr:row>6</xdr:row>
      <xdr:rowOff>104775</xdr:rowOff>
    </xdr:from>
    <xdr:ext cx="6429374" cy="628650"/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1905000" y="1743075"/>
          <a:ext cx="6429374" cy="628650"/>
        </a:xfrm>
        <a:prstGeom prst="rect">
          <a:avLst/>
        </a:prstGeom>
        <a:solidFill>
          <a:srgbClr val="DDDDDD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/>
          <a:r>
            <a:rPr lang="es-ES" sz="1100" b="1" i="0" u="none" strike="noStrike" baseline="0">
              <a:solidFill>
                <a:sysClr val="windowText" lastClr="000000"/>
              </a:solidFill>
              <a:effectLst/>
              <a:latin typeface="Comic Sans MS" panose="030F0702030302020204" pitchFamily="66" charset="0"/>
              <a:ea typeface="+mn-ea"/>
              <a:cs typeface="+mn-cs"/>
            </a:rPr>
            <a:t>AURREKONTU EGONKORTASUNA SEC / ESTABILIDAD PRESUPUESTARIA SEC</a:t>
          </a:r>
        </a:p>
        <a:p>
          <a:pPr algn="ctr" rtl="0"/>
          <a:r>
            <a:rPr lang="es-ES" sz="1100" b="1" i="0" u="none" strike="noStrike" baseline="0">
              <a:solidFill>
                <a:sysClr val="windowText" lastClr="000000"/>
              </a:solidFill>
              <a:effectLst/>
              <a:latin typeface="Comic Sans MS" panose="030F0702030302020204" pitchFamily="66" charset="0"/>
              <a:ea typeface="+mn-ea"/>
              <a:cs typeface="+mn-cs"/>
            </a:rPr>
            <a:t>2021EKO LIKIDAZIOA / LIQUIDACIÓN 2021</a:t>
          </a:r>
          <a:endParaRPr lang="es-ES" sz="12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76200</xdr:rowOff>
    </xdr:from>
    <xdr:to>
      <xdr:col>5</xdr:col>
      <xdr:colOff>0</xdr:colOff>
      <xdr:row>5</xdr:row>
      <xdr:rowOff>0</xdr:rowOff>
    </xdr:to>
    <xdr:sp macro="" textlink="">
      <xdr:nvSpPr>
        <xdr:cNvPr id="12289" name="Text Box 1">
          <a:extLst>
            <a:ext uri="{FF2B5EF4-FFF2-40B4-BE49-F238E27FC236}">
              <a16:creationId xmlns:a16="http://schemas.microsoft.com/office/drawing/2014/main" id="{00000000-0008-0000-0900-000001300000}"/>
            </a:ext>
          </a:extLst>
        </xdr:cNvPr>
        <xdr:cNvSpPr txBox="1">
          <a:spLocks noChangeArrowheads="1"/>
        </xdr:cNvSpPr>
      </xdr:nvSpPr>
      <xdr:spPr bwMode="auto">
        <a:xfrm>
          <a:off x="6096000" y="76200"/>
          <a:ext cx="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12290" name="Text Box 2">
          <a:extLst>
            <a:ext uri="{FF2B5EF4-FFF2-40B4-BE49-F238E27FC236}">
              <a16:creationId xmlns:a16="http://schemas.microsoft.com/office/drawing/2014/main" id="{00000000-0008-0000-0900-000002300000}"/>
            </a:ext>
          </a:extLst>
        </xdr:cNvPr>
        <xdr:cNvSpPr txBox="1">
          <a:spLocks noChangeArrowheads="1"/>
        </xdr:cNvSpPr>
      </xdr:nvSpPr>
      <xdr:spPr bwMode="auto">
        <a:xfrm>
          <a:off x="0" y="4905375"/>
          <a:ext cx="6096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2</xdr:col>
      <xdr:colOff>409575</xdr:colOff>
      <xdr:row>6</xdr:row>
      <xdr:rowOff>19050</xdr:rowOff>
    </xdr:from>
    <xdr:to>
      <xdr:col>4</xdr:col>
      <xdr:colOff>590550</xdr:colOff>
      <xdr:row>9</xdr:row>
      <xdr:rowOff>95250</xdr:rowOff>
    </xdr:to>
    <xdr:sp macro="" textlink="">
      <xdr:nvSpPr>
        <xdr:cNvPr id="12291" name="Texto 19">
          <a:extLst>
            <a:ext uri="{FF2B5EF4-FFF2-40B4-BE49-F238E27FC236}">
              <a16:creationId xmlns:a16="http://schemas.microsoft.com/office/drawing/2014/main" id="{00000000-0008-0000-0900-000003300000}"/>
            </a:ext>
          </a:extLst>
        </xdr:cNvPr>
        <xdr:cNvSpPr txBox="1">
          <a:spLocks noChangeArrowheads="1"/>
        </xdr:cNvSpPr>
      </xdr:nvSpPr>
      <xdr:spPr bwMode="auto">
        <a:xfrm>
          <a:off x="1400175" y="790575"/>
          <a:ext cx="6153150" cy="504825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lnSpc>
              <a:spcPts val="1200"/>
            </a:lnSpc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SEC / ESTABILIDAD PRESUPUESTARIA SEC</a:t>
          </a:r>
        </a:p>
        <a:p>
          <a:pPr algn="ctr" rtl="0">
            <a:lnSpc>
              <a:spcPts val="1300"/>
            </a:lnSpc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2021EKO LIKIDAZIOA / LIQUIDACIÓN 2021</a:t>
          </a:r>
        </a:p>
      </xdr:txBody>
    </xdr:sp>
    <xdr:clientData/>
  </xdr:twoCellAnchor>
  <xdr:twoCellAnchor>
    <xdr:from>
      <xdr:col>0</xdr:col>
      <xdr:colOff>38100</xdr:colOff>
      <xdr:row>0</xdr:row>
      <xdr:rowOff>9525</xdr:rowOff>
    </xdr:from>
    <xdr:to>
      <xdr:col>2</xdr:col>
      <xdr:colOff>1143000</xdr:colOff>
      <xdr:row>4</xdr:row>
      <xdr:rowOff>95250</xdr:rowOff>
    </xdr:to>
    <xdr:pic>
      <xdr:nvPicPr>
        <xdr:cNvPr id="51809" name="Picture 4">
          <a:extLst>
            <a:ext uri="{FF2B5EF4-FFF2-40B4-BE49-F238E27FC236}">
              <a16:creationId xmlns:a16="http://schemas.microsoft.com/office/drawing/2014/main" id="{00000000-0008-0000-0900-000061C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2095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200025</xdr:colOff>
      <xdr:row>0</xdr:row>
      <xdr:rowOff>0</xdr:rowOff>
    </xdr:from>
    <xdr:to>
      <xdr:col>5</xdr:col>
      <xdr:colOff>381000</xdr:colOff>
      <xdr:row>4</xdr:row>
      <xdr:rowOff>66675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>
          <a:spLocks noChangeArrowheads="1"/>
        </xdr:cNvSpPr>
      </xdr:nvSpPr>
      <xdr:spPr bwMode="auto">
        <a:xfrm>
          <a:off x="5372100" y="0"/>
          <a:ext cx="267652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76200</xdr:rowOff>
    </xdr:from>
    <xdr:to>
      <xdr:col>4</xdr:col>
      <xdr:colOff>0</xdr:colOff>
      <xdr:row>5</xdr:row>
      <xdr:rowOff>0</xdr:rowOff>
    </xdr:to>
    <xdr:sp macro="" textlink="">
      <xdr:nvSpPr>
        <xdr:cNvPr id="13313" name="Text Box 1">
          <a:extLst>
            <a:ext uri="{FF2B5EF4-FFF2-40B4-BE49-F238E27FC236}">
              <a16:creationId xmlns:a16="http://schemas.microsoft.com/office/drawing/2014/main" id="{00000000-0008-0000-0000-000001340000}"/>
            </a:ext>
          </a:extLst>
        </xdr:cNvPr>
        <xdr:cNvSpPr txBox="1">
          <a:spLocks noChangeArrowheads="1"/>
        </xdr:cNvSpPr>
      </xdr:nvSpPr>
      <xdr:spPr bwMode="auto">
        <a:xfrm>
          <a:off x="6096000" y="76200"/>
          <a:ext cx="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13314" name="Text Box 2">
          <a:extLst>
            <a:ext uri="{FF2B5EF4-FFF2-40B4-BE49-F238E27FC236}">
              <a16:creationId xmlns:a16="http://schemas.microsoft.com/office/drawing/2014/main" id="{00000000-0008-0000-0000-000002340000}"/>
            </a:ext>
          </a:extLst>
        </xdr:cNvPr>
        <xdr:cNvSpPr txBox="1">
          <a:spLocks noChangeArrowheads="1"/>
        </xdr:cNvSpPr>
      </xdr:nvSpPr>
      <xdr:spPr bwMode="auto">
        <a:xfrm>
          <a:off x="0" y="4905375"/>
          <a:ext cx="6096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1</xdr:col>
      <xdr:colOff>371475</xdr:colOff>
      <xdr:row>6</xdr:row>
      <xdr:rowOff>85725</xdr:rowOff>
    </xdr:from>
    <xdr:to>
      <xdr:col>3</xdr:col>
      <xdr:colOff>1238250</xdr:colOff>
      <xdr:row>10</xdr:row>
      <xdr:rowOff>200025</xdr:rowOff>
    </xdr:to>
    <xdr:sp macro="" textlink="">
      <xdr:nvSpPr>
        <xdr:cNvPr id="13315" name="Texto 19">
          <a:extLst>
            <a:ext uri="{FF2B5EF4-FFF2-40B4-BE49-F238E27FC236}">
              <a16:creationId xmlns:a16="http://schemas.microsoft.com/office/drawing/2014/main" id="{00000000-0008-0000-0000-000003340000}"/>
            </a:ext>
          </a:extLst>
        </xdr:cNvPr>
        <xdr:cNvSpPr txBox="1">
          <a:spLocks noChangeArrowheads="1"/>
        </xdr:cNvSpPr>
      </xdr:nvSpPr>
      <xdr:spPr bwMode="auto">
        <a:xfrm>
          <a:off x="552450" y="857250"/>
          <a:ext cx="6829425" cy="685800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SEC / ESTABILIDAD PRESUPUESTARIA SEC </a:t>
          </a:r>
        </a:p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2021EKO LIKIDAZIOA / LIQUIDACIÓN 2021</a:t>
          </a:r>
        </a:p>
      </xdr:txBody>
    </xdr:sp>
    <xdr:clientData/>
  </xdr:twoCellAnchor>
  <xdr:twoCellAnchor>
    <xdr:from>
      <xdr:col>1</xdr:col>
      <xdr:colOff>333375</xdr:colOff>
      <xdr:row>0</xdr:row>
      <xdr:rowOff>28575</xdr:rowOff>
    </xdr:from>
    <xdr:to>
      <xdr:col>1</xdr:col>
      <xdr:colOff>2381250</xdr:colOff>
      <xdr:row>4</xdr:row>
      <xdr:rowOff>114300</xdr:rowOff>
    </xdr:to>
    <xdr:pic>
      <xdr:nvPicPr>
        <xdr:cNvPr id="50785" name="Picture 4">
          <a:extLst>
            <a:ext uri="{FF2B5EF4-FFF2-40B4-BE49-F238E27FC236}">
              <a16:creationId xmlns:a16="http://schemas.microsoft.com/office/drawing/2014/main" id="{00000000-0008-0000-0000-000061C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28575"/>
          <a:ext cx="2047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1076325</xdr:colOff>
      <xdr:row>0</xdr:row>
      <xdr:rowOff>19050</xdr:rowOff>
    </xdr:from>
    <xdr:to>
      <xdr:col>4</xdr:col>
      <xdr:colOff>885825</xdr:colOff>
      <xdr:row>4</xdr:row>
      <xdr:rowOff>85725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5972175" y="19050"/>
          <a:ext cx="23050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0</xdr:row>
      <xdr:rowOff>95250</xdr:rowOff>
    </xdr:from>
    <xdr:to>
      <xdr:col>9</xdr:col>
      <xdr:colOff>695325</xdr:colOff>
      <xdr:row>4</xdr:row>
      <xdr:rowOff>85725</xdr:rowOff>
    </xdr:to>
    <xdr:sp macro="" textlink="">
      <xdr:nvSpPr>
        <xdr:cNvPr id="7170" name="Text Box 2">
          <a:extLst>
            <a:ext uri="{FF2B5EF4-FFF2-40B4-BE49-F238E27FC236}">
              <a16:creationId xmlns:a16="http://schemas.microsoft.com/office/drawing/2014/main" id="{00000000-0008-0000-0100-0000021C0000}"/>
            </a:ext>
          </a:extLst>
        </xdr:cNvPr>
        <xdr:cNvSpPr txBox="1">
          <a:spLocks noChangeArrowheads="1"/>
        </xdr:cNvSpPr>
      </xdr:nvSpPr>
      <xdr:spPr bwMode="auto">
        <a:xfrm>
          <a:off x="6629400" y="95250"/>
          <a:ext cx="29527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13</xdr:col>
      <xdr:colOff>0</xdr:colOff>
      <xdr:row>30</xdr:row>
      <xdr:rowOff>0</xdr:rowOff>
    </xdr:to>
    <xdr:sp macro="" textlink="">
      <xdr:nvSpPr>
        <xdr:cNvPr id="7172" name="Text Box 4">
          <a:extLst>
            <a:ext uri="{FF2B5EF4-FFF2-40B4-BE49-F238E27FC236}">
              <a16:creationId xmlns:a16="http://schemas.microsoft.com/office/drawing/2014/main" id="{00000000-0008-0000-0100-0000041C0000}"/>
            </a:ext>
          </a:extLst>
        </xdr:cNvPr>
        <xdr:cNvSpPr txBox="1">
          <a:spLocks noChangeArrowheads="1"/>
        </xdr:cNvSpPr>
      </xdr:nvSpPr>
      <xdr:spPr bwMode="auto">
        <a:xfrm>
          <a:off x="0" y="4905375"/>
          <a:ext cx="78486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1</xdr:col>
      <xdr:colOff>161925</xdr:colOff>
      <xdr:row>6</xdr:row>
      <xdr:rowOff>0</xdr:rowOff>
    </xdr:from>
    <xdr:to>
      <xdr:col>9</xdr:col>
      <xdr:colOff>638175</xdr:colOff>
      <xdr:row>9</xdr:row>
      <xdr:rowOff>76200</xdr:rowOff>
    </xdr:to>
    <xdr:sp macro="" textlink="">
      <xdr:nvSpPr>
        <xdr:cNvPr id="7174" name="Texto 19">
          <a:extLst>
            <a:ext uri="{FF2B5EF4-FFF2-40B4-BE49-F238E27FC236}">
              <a16:creationId xmlns:a16="http://schemas.microsoft.com/office/drawing/2014/main" id="{00000000-0008-0000-0100-0000061C0000}"/>
            </a:ext>
          </a:extLst>
        </xdr:cNvPr>
        <xdr:cNvSpPr txBox="1">
          <a:spLocks noChangeArrowheads="1"/>
        </xdr:cNvSpPr>
      </xdr:nvSpPr>
      <xdr:spPr bwMode="auto">
        <a:xfrm>
          <a:off x="390525" y="866775"/>
          <a:ext cx="9134475" cy="561975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AURREKONTU EGONKORTASUNA SEC / ESTABILIDAD PRESUPUESTARIA SEC </a:t>
          </a:r>
          <a:endParaRPr lang="es-ES">
            <a:effectLst/>
            <a:latin typeface="Comic Sans MS" panose="030F0702030302020204" pitchFamily="66" charset="0"/>
          </a:endParaRP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2021EKO LIKIDAZIOA / LIQUIDACIÓN 2021</a:t>
          </a:r>
          <a:endParaRPr lang="es-ES">
            <a:effectLst/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0</xdr:col>
      <xdr:colOff>76200</xdr:colOff>
      <xdr:row>0</xdr:row>
      <xdr:rowOff>28575</xdr:rowOff>
    </xdr:from>
    <xdr:to>
      <xdr:col>1</xdr:col>
      <xdr:colOff>1943100</xdr:colOff>
      <xdr:row>4</xdr:row>
      <xdr:rowOff>114300</xdr:rowOff>
    </xdr:to>
    <xdr:pic>
      <xdr:nvPicPr>
        <xdr:cNvPr id="53531" name="Picture 12">
          <a:extLst>
            <a:ext uri="{FF2B5EF4-FFF2-40B4-BE49-F238E27FC236}">
              <a16:creationId xmlns:a16="http://schemas.microsoft.com/office/drawing/2014/main" id="{00000000-0008-0000-0100-00001BD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2095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114300</xdr:colOff>
      <xdr:row>0</xdr:row>
      <xdr:rowOff>95250</xdr:rowOff>
    </xdr:from>
    <xdr:to>
      <xdr:col>9</xdr:col>
      <xdr:colOff>714375</xdr:colOff>
      <xdr:row>5</xdr:row>
      <xdr:rowOff>19050</xdr:rowOff>
    </xdr:to>
    <xdr:sp macro="" textlink="">
      <xdr:nvSpPr>
        <xdr:cNvPr id="8193" name="Text Box 1">
          <a:extLst>
            <a:ext uri="{FF2B5EF4-FFF2-40B4-BE49-F238E27FC236}">
              <a16:creationId xmlns:a16="http://schemas.microsoft.com/office/drawing/2014/main" id="{00000000-0008-0000-0500-000001200000}"/>
            </a:ext>
          </a:extLst>
        </xdr:cNvPr>
        <xdr:cNvSpPr txBox="1">
          <a:spLocks noChangeArrowheads="1"/>
        </xdr:cNvSpPr>
      </xdr:nvSpPr>
      <xdr:spPr bwMode="auto">
        <a:xfrm>
          <a:off x="8181975" y="9525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8194" name="Text Box 2">
          <a:extLst>
            <a:ext uri="{FF2B5EF4-FFF2-40B4-BE49-F238E27FC236}">
              <a16:creationId xmlns:a16="http://schemas.microsoft.com/office/drawing/2014/main" id="{00000000-0008-0000-0500-000002200000}"/>
            </a:ext>
          </a:extLst>
        </xdr:cNvPr>
        <xdr:cNvSpPr txBox="1">
          <a:spLocks noChangeArrowheads="1"/>
        </xdr:cNvSpPr>
      </xdr:nvSpPr>
      <xdr:spPr bwMode="auto">
        <a:xfrm>
          <a:off x="0" y="7362825"/>
          <a:ext cx="9144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1</xdr:col>
      <xdr:colOff>1743075</xdr:colOff>
      <xdr:row>4</xdr:row>
      <xdr:rowOff>85725</xdr:rowOff>
    </xdr:from>
    <xdr:to>
      <xdr:col>7</xdr:col>
      <xdr:colOff>114300</xdr:colOff>
      <xdr:row>8</xdr:row>
      <xdr:rowOff>19050</xdr:rowOff>
    </xdr:to>
    <xdr:sp macro="" textlink="">
      <xdr:nvSpPr>
        <xdr:cNvPr id="8195" name="Texto 19">
          <a:extLst>
            <a:ext uri="{FF2B5EF4-FFF2-40B4-BE49-F238E27FC236}">
              <a16:creationId xmlns:a16="http://schemas.microsoft.com/office/drawing/2014/main" id="{00000000-0008-0000-0500-000003200000}"/>
            </a:ext>
          </a:extLst>
        </xdr:cNvPr>
        <xdr:cNvSpPr txBox="1">
          <a:spLocks noChangeArrowheads="1"/>
        </xdr:cNvSpPr>
      </xdr:nvSpPr>
      <xdr:spPr bwMode="auto">
        <a:xfrm>
          <a:off x="2066925" y="657225"/>
          <a:ext cx="6115050" cy="504825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EKS / ESTABILIDAD PRESUPUESTARIA SEC</a:t>
          </a: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2021EKO LIKIDAZIOA / LIQUIDACIÓN 2021</a:t>
          </a:r>
          <a:endParaRPr lang="es-ES" sz="1100">
            <a:effectLst/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0</xdr:col>
      <xdr:colOff>47625</xdr:colOff>
      <xdr:row>0</xdr:row>
      <xdr:rowOff>47625</xdr:rowOff>
    </xdr:from>
    <xdr:to>
      <xdr:col>1</xdr:col>
      <xdr:colOff>1819275</xdr:colOff>
      <xdr:row>4</xdr:row>
      <xdr:rowOff>133350</xdr:rowOff>
    </xdr:to>
    <xdr:pic>
      <xdr:nvPicPr>
        <xdr:cNvPr id="54555" name="Picture 4">
          <a:extLst>
            <a:ext uri="{FF2B5EF4-FFF2-40B4-BE49-F238E27FC236}">
              <a16:creationId xmlns:a16="http://schemas.microsoft.com/office/drawing/2014/main" id="{00000000-0008-0000-0500-00001BD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2095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0</xdr:row>
      <xdr:rowOff>47625</xdr:rowOff>
    </xdr:from>
    <xdr:to>
      <xdr:col>7</xdr:col>
      <xdr:colOff>47625</xdr:colOff>
      <xdr:row>4</xdr:row>
      <xdr:rowOff>114300</xdr:rowOff>
    </xdr:to>
    <xdr:sp macro="" textlink="">
      <xdr:nvSpPr>
        <xdr:cNvPr id="9217" name="Text Box 1">
          <a:extLst>
            <a:ext uri="{FF2B5EF4-FFF2-40B4-BE49-F238E27FC236}">
              <a16:creationId xmlns:a16="http://schemas.microsoft.com/office/drawing/2014/main" id="{00000000-0008-0000-0600-000001240000}"/>
            </a:ext>
          </a:extLst>
        </xdr:cNvPr>
        <xdr:cNvSpPr txBox="1">
          <a:spLocks noChangeArrowheads="1"/>
        </xdr:cNvSpPr>
      </xdr:nvSpPr>
      <xdr:spPr bwMode="auto">
        <a:xfrm>
          <a:off x="6181725" y="47625"/>
          <a:ext cx="242887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57150</xdr:colOff>
      <xdr:row>0</xdr:row>
      <xdr:rowOff>19050</xdr:rowOff>
    </xdr:from>
    <xdr:to>
      <xdr:col>1</xdr:col>
      <xdr:colOff>1885950</xdr:colOff>
      <xdr:row>4</xdr:row>
      <xdr:rowOff>104775</xdr:rowOff>
    </xdr:to>
    <xdr:pic>
      <xdr:nvPicPr>
        <xdr:cNvPr id="55578" name="Picture 4">
          <a:extLst>
            <a:ext uri="{FF2B5EF4-FFF2-40B4-BE49-F238E27FC236}">
              <a16:creationId xmlns:a16="http://schemas.microsoft.com/office/drawing/2014/main" id="{00000000-0008-0000-0600-00001AD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"/>
          <a:ext cx="2095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923925</xdr:colOff>
      <xdr:row>5</xdr:row>
      <xdr:rowOff>133350</xdr:rowOff>
    </xdr:from>
    <xdr:to>
      <xdr:col>5</xdr:col>
      <xdr:colOff>419100</xdr:colOff>
      <xdr:row>9</xdr:row>
      <xdr:rowOff>66675</xdr:rowOff>
    </xdr:to>
    <xdr:sp macro="" textlink="">
      <xdr:nvSpPr>
        <xdr:cNvPr id="9221" name="Texto 19">
          <a:extLst>
            <a:ext uri="{FF2B5EF4-FFF2-40B4-BE49-F238E27FC236}">
              <a16:creationId xmlns:a16="http://schemas.microsoft.com/office/drawing/2014/main" id="{00000000-0008-0000-0600-000005240000}"/>
            </a:ext>
          </a:extLst>
        </xdr:cNvPr>
        <xdr:cNvSpPr txBox="1">
          <a:spLocks noChangeArrowheads="1"/>
        </xdr:cNvSpPr>
      </xdr:nvSpPr>
      <xdr:spPr bwMode="auto">
        <a:xfrm>
          <a:off x="1190625" y="847725"/>
          <a:ext cx="6019800" cy="504825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EKS / ESTABILIDAD PRESUPUESTARIA SEC</a:t>
          </a: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2021EKO LIKIDAZIOA / LIQUIDACIÓN 2021</a:t>
          </a:r>
          <a:endParaRPr lang="es-ES" sz="1100">
            <a:effectLst/>
            <a:latin typeface="Comic Sans MS" panose="030F0702030302020204" pitchFamily="66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VA%20DISCO%20C/XLS/Finmes12/BASEG-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BASEG-I"/>
      <sheetName val="&quot;D&quot; y &quot;O&quot;"/>
    </sheet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J35"/>
  <sheetViews>
    <sheetView showGridLines="0" showZeros="0" tabSelected="1" workbookViewId="0">
      <selection activeCell="C8" sqref="C8"/>
    </sheetView>
  </sheetViews>
  <sheetFormatPr baseColWidth="10" defaultColWidth="11.42578125" defaultRowHeight="12.75" x14ac:dyDescent="0.2"/>
  <cols>
    <col min="1" max="1" width="1.140625" style="91" customWidth="1"/>
    <col min="2" max="2" width="1.7109375" style="91" customWidth="1"/>
    <col min="3" max="3" width="57.7109375" style="91" customWidth="1"/>
    <col min="4" max="4" width="16.85546875" style="91" customWidth="1"/>
    <col min="5" max="5" width="16" style="91" customWidth="1"/>
    <col min="6" max="6" width="15.42578125" style="91" customWidth="1"/>
    <col min="7" max="7" width="15" style="91" customWidth="1"/>
    <col min="8" max="8" width="16.42578125" style="91" customWidth="1"/>
    <col min="9" max="9" width="1.7109375" style="91" customWidth="1"/>
    <col min="10" max="10" width="18.42578125" style="91" bestFit="1" customWidth="1"/>
    <col min="11" max="16384" width="11.42578125" style="91"/>
  </cols>
  <sheetData>
    <row r="1" spans="2:10" s="86" customFormat="1" ht="55.5" customHeight="1" x14ac:dyDescent="0.2">
      <c r="B1" s="85"/>
    </row>
    <row r="2" spans="2:10" s="89" customFormat="1" ht="22.5" customHeight="1" x14ac:dyDescent="0.2">
      <c r="B2" s="87"/>
      <c r="C2" s="88"/>
      <c r="D2" s="88"/>
      <c r="E2" s="88"/>
      <c r="F2" s="88"/>
      <c r="G2" s="88"/>
      <c r="H2" s="88"/>
    </row>
    <row r="3" spans="2:10" s="89" customFormat="1" x14ac:dyDescent="0.2">
      <c r="B3" s="87"/>
      <c r="C3" s="88"/>
      <c r="D3" s="88"/>
      <c r="E3" s="88"/>
      <c r="F3" s="88"/>
      <c r="G3" s="88"/>
      <c r="H3" s="88"/>
    </row>
    <row r="4" spans="2:10" s="89" customFormat="1" x14ac:dyDescent="0.2">
      <c r="B4" s="87"/>
      <c r="C4" s="88"/>
      <c r="D4" s="88"/>
      <c r="E4" s="88"/>
      <c r="F4" s="88"/>
      <c r="G4" s="88"/>
      <c r="H4" s="88"/>
    </row>
    <row r="5" spans="2:10" s="89" customFormat="1" x14ac:dyDescent="0.2">
      <c r="B5" s="87"/>
      <c r="C5" s="88"/>
      <c r="D5" s="88"/>
      <c r="E5" s="88"/>
      <c r="F5" s="88"/>
      <c r="G5" s="88"/>
      <c r="H5" s="88"/>
    </row>
    <row r="6" spans="2:10" s="89" customFormat="1" x14ac:dyDescent="0.2">
      <c r="B6" s="87"/>
      <c r="C6" s="88"/>
      <c r="D6" s="88"/>
      <c r="E6" s="88"/>
      <c r="F6" s="88"/>
      <c r="G6" s="88"/>
      <c r="H6" s="88"/>
    </row>
    <row r="7" spans="2:10" s="89" customFormat="1" x14ac:dyDescent="0.2">
      <c r="B7" s="87"/>
      <c r="C7" s="88"/>
      <c r="D7" s="88"/>
      <c r="E7" s="88"/>
      <c r="F7" s="88"/>
      <c r="G7" s="88"/>
      <c r="H7" s="88"/>
    </row>
    <row r="8" spans="2:10" s="89" customFormat="1" x14ac:dyDescent="0.2">
      <c r="B8" s="87"/>
      <c r="C8" s="88"/>
      <c r="D8" s="88"/>
      <c r="E8" s="88"/>
      <c r="F8" s="88"/>
      <c r="G8" s="88"/>
      <c r="H8" s="88"/>
    </row>
    <row r="9" spans="2:10" s="89" customFormat="1" x14ac:dyDescent="0.2">
      <c r="B9" s="87"/>
      <c r="C9" s="88"/>
      <c r="D9" s="88"/>
      <c r="E9" s="88"/>
      <c r="F9" s="88"/>
      <c r="G9" s="88"/>
      <c r="H9" s="88"/>
    </row>
    <row r="10" spans="2:10" s="89" customFormat="1" ht="14.25" customHeight="1" x14ac:dyDescent="0.2">
      <c r="B10" s="87"/>
      <c r="C10" s="88"/>
      <c r="D10" s="88"/>
      <c r="E10" s="88"/>
      <c r="F10" s="88"/>
      <c r="G10" s="88"/>
      <c r="H10" s="88"/>
    </row>
    <row r="11" spans="2:10" s="89" customFormat="1" ht="10.5" customHeight="1" x14ac:dyDescent="0.2">
      <c r="B11" s="87"/>
      <c r="C11" s="88"/>
      <c r="D11" s="88"/>
      <c r="E11" s="88"/>
      <c r="F11" s="88"/>
      <c r="G11" s="88"/>
      <c r="H11" s="88"/>
    </row>
    <row r="12" spans="2:10" ht="39" x14ac:dyDescent="0.2">
      <c r="B12" s="105" t="s">
        <v>60</v>
      </c>
      <c r="C12" s="90"/>
      <c r="D12" s="90"/>
      <c r="E12" s="90"/>
      <c r="F12" s="90"/>
      <c r="G12" s="90"/>
      <c r="H12" s="90"/>
    </row>
    <row r="13" spans="2:10" x14ac:dyDescent="0.2">
      <c r="D13" s="92"/>
      <c r="E13" s="92"/>
      <c r="F13" s="92"/>
      <c r="G13" s="92"/>
      <c r="H13" s="217">
        <f>+'Total Consolidado'!E13</f>
        <v>0</v>
      </c>
    </row>
    <row r="14" spans="2:10" s="133" customFormat="1" ht="86.25" customHeight="1" x14ac:dyDescent="0.2">
      <c r="B14" s="285"/>
      <c r="C14" s="286" t="s">
        <v>50</v>
      </c>
      <c r="D14" s="287" t="s">
        <v>72</v>
      </c>
      <c r="E14" s="287" t="s">
        <v>73</v>
      </c>
      <c r="F14" s="287" t="s">
        <v>80</v>
      </c>
      <c r="G14" s="287" t="s">
        <v>81</v>
      </c>
      <c r="H14" s="304" t="s">
        <v>92</v>
      </c>
    </row>
    <row r="15" spans="2:10" s="291" customFormat="1" ht="20.100000000000001" customHeight="1" x14ac:dyDescent="0.2">
      <c r="B15" s="288"/>
      <c r="C15" s="289" t="s">
        <v>51</v>
      </c>
      <c r="D15" s="290">
        <f>+'Total Individualizado- DFA'!C22</f>
        <v>2738053220.8099995</v>
      </c>
      <c r="E15" s="290">
        <f>+'Total Individualizado- DFA'!C29</f>
        <v>2626807339.8700004</v>
      </c>
      <c r="F15" s="290">
        <f>+'Total Individualizado- DFA'!C39</f>
        <v>-54759783.369999774</v>
      </c>
      <c r="G15" s="290"/>
      <c r="H15" s="305">
        <f>ROUND((+D15-E15+F15+G15),2)</f>
        <v>56486097.57</v>
      </c>
      <c r="J15" s="292"/>
    </row>
    <row r="16" spans="2:10" s="291" customFormat="1" ht="24.95" customHeight="1" x14ac:dyDescent="0.2">
      <c r="B16" s="288"/>
      <c r="C16" s="289" t="s">
        <v>52</v>
      </c>
      <c r="D16" s="290">
        <f>+'Total Individualizado-OOAA'!C23</f>
        <v>213703625.53999999</v>
      </c>
      <c r="E16" s="290">
        <f>+'Total Individualizado-OOAA'!C30</f>
        <v>213653750.57999998</v>
      </c>
      <c r="F16" s="290">
        <f>+'Total Individualizado-OOAA'!C41</f>
        <v>-1006430.6499999948</v>
      </c>
      <c r="G16" s="290"/>
      <c r="H16" s="305">
        <f t="shared" ref="H16:H29" si="0">ROUND((+D16-E16+F16+G16),2)</f>
        <v>-956555.69</v>
      </c>
      <c r="J16" s="293"/>
    </row>
    <row r="17" spans="2:10" s="291" customFormat="1" ht="20.100000000000001" customHeight="1" x14ac:dyDescent="0.2">
      <c r="B17" s="288"/>
      <c r="C17" s="289" t="s">
        <v>53</v>
      </c>
      <c r="D17" s="290">
        <f>+'Total Individualizado-OOAA'!D23</f>
        <v>5390622.54</v>
      </c>
      <c r="E17" s="290">
        <f>+'Total Individualizado-OOAA'!D30</f>
        <v>5382828.7199999988</v>
      </c>
      <c r="F17" s="290">
        <f>+'Total Individualizado-OOAA'!D41</f>
        <v>-17788.199999999953</v>
      </c>
      <c r="G17" s="290"/>
      <c r="H17" s="305">
        <f t="shared" si="0"/>
        <v>-9994.3799999999992</v>
      </c>
      <c r="J17" s="293"/>
    </row>
    <row r="18" spans="2:10" s="291" customFormat="1" ht="20.100000000000001" customHeight="1" x14ac:dyDescent="0.2">
      <c r="B18" s="288"/>
      <c r="C18" s="289" t="s">
        <v>63</v>
      </c>
      <c r="D18" s="290">
        <f>+'Total Individualizado-OOAA'!E23</f>
        <v>14158001.099999998</v>
      </c>
      <c r="E18" s="290">
        <f>+'Total Individualizado-OOAA'!E30</f>
        <v>14140596.789999997</v>
      </c>
      <c r="F18" s="290">
        <f>+'Total Individualizado-OOAA'!E41</f>
        <v>163</v>
      </c>
      <c r="G18" s="290"/>
      <c r="H18" s="305">
        <f t="shared" si="0"/>
        <v>17567.310000000001</v>
      </c>
      <c r="J18" s="293"/>
    </row>
    <row r="19" spans="2:10" s="291" customFormat="1" ht="20.100000000000001" customHeight="1" x14ac:dyDescent="0.2">
      <c r="B19" s="294"/>
      <c r="C19" s="295" t="s">
        <v>64</v>
      </c>
      <c r="D19" s="296">
        <f>+'Total Individualizado-SSPP'!C23</f>
        <v>2318301.7399999998</v>
      </c>
      <c r="E19" s="296">
        <f>+'Total Individualizado-SSPP'!C36</f>
        <v>1689582.7699999993</v>
      </c>
      <c r="F19" s="296"/>
      <c r="G19" s="296"/>
      <c r="H19" s="305">
        <f t="shared" si="0"/>
        <v>628718.97</v>
      </c>
      <c r="J19" s="293"/>
    </row>
    <row r="20" spans="2:10" s="291" customFormat="1" ht="20.100000000000001" customHeight="1" x14ac:dyDescent="0.2">
      <c r="B20" s="288"/>
      <c r="C20" s="289" t="s">
        <v>54</v>
      </c>
      <c r="D20" s="290">
        <f>+'Total Individualizado-SSPP'!D23</f>
        <v>15290329.710000001</v>
      </c>
      <c r="E20" s="290">
        <f>+'Total Individualizado-SSPP'!D36</f>
        <v>14965056.610000001</v>
      </c>
      <c r="F20" s="290"/>
      <c r="G20" s="290"/>
      <c r="H20" s="305">
        <f t="shared" si="0"/>
        <v>325273.09999999998</v>
      </c>
      <c r="J20" s="293"/>
    </row>
    <row r="21" spans="2:10" s="291" customFormat="1" ht="20.100000000000001" customHeight="1" x14ac:dyDescent="0.2">
      <c r="B21" s="288"/>
      <c r="C21" s="289" t="s">
        <v>55</v>
      </c>
      <c r="D21" s="290">
        <f>+'Total Individualizado-SSPP'!E23</f>
        <v>21088108.060000002</v>
      </c>
      <c r="E21" s="290">
        <f>+'Total Individualizado-SSPP'!E36</f>
        <v>19436285.740000002</v>
      </c>
      <c r="F21" s="290"/>
      <c r="G21" s="290"/>
      <c r="H21" s="305">
        <f t="shared" si="0"/>
        <v>1651822.32</v>
      </c>
      <c r="J21" s="293"/>
    </row>
    <row r="22" spans="2:10" s="291" customFormat="1" ht="22.5" customHeight="1" x14ac:dyDescent="0.2">
      <c r="B22" s="288"/>
      <c r="C22" s="289" t="s">
        <v>107</v>
      </c>
      <c r="D22" s="290">
        <f>+'Total Individualizado-SSPP'!F23</f>
        <v>0</v>
      </c>
      <c r="E22" s="290">
        <f>+'Total Individualizado-SSPP'!F36</f>
        <v>7493.23</v>
      </c>
      <c r="F22" s="290"/>
      <c r="G22" s="290"/>
      <c r="H22" s="305">
        <f t="shared" si="0"/>
        <v>-7493.23</v>
      </c>
      <c r="J22" s="293"/>
    </row>
    <row r="23" spans="2:10" s="291" customFormat="1" ht="20.100000000000001" customHeight="1" x14ac:dyDescent="0.2">
      <c r="B23" s="288"/>
      <c r="C23" s="289" t="s">
        <v>99</v>
      </c>
      <c r="D23" s="290">
        <f>+'Total Individualizado-SSPP'!G23</f>
        <v>918509.60000000009</v>
      </c>
      <c r="E23" s="290">
        <f>+'Total Individualizado-SSPP'!G36</f>
        <v>888867.42</v>
      </c>
      <c r="F23" s="290"/>
      <c r="G23" s="290"/>
      <c r="H23" s="305">
        <f t="shared" si="0"/>
        <v>29642.18</v>
      </c>
      <c r="J23" s="293"/>
    </row>
    <row r="24" spans="2:10" s="291" customFormat="1" ht="20.100000000000001" customHeight="1" x14ac:dyDescent="0.2">
      <c r="B24" s="297"/>
      <c r="C24" s="289" t="s">
        <v>100</v>
      </c>
      <c r="D24" s="298">
        <f>+'Total Individualizado-SSPP'!H23</f>
        <v>1329337.1800000002</v>
      </c>
      <c r="E24" s="298">
        <f>+'Total Individualizado-SSPP'!H36</f>
        <v>1440665.51</v>
      </c>
      <c r="F24" s="298"/>
      <c r="G24" s="298"/>
      <c r="H24" s="305">
        <f t="shared" si="0"/>
        <v>-111328.33</v>
      </c>
      <c r="J24" s="293"/>
    </row>
    <row r="25" spans="2:10" s="291" customFormat="1" ht="20.100000000000001" hidden="1" customHeight="1" x14ac:dyDescent="0.2">
      <c r="B25" s="297"/>
      <c r="C25" s="289" t="s">
        <v>97</v>
      </c>
      <c r="D25" s="298">
        <f>+'Total Individualizado-SSPP'!I23</f>
        <v>0</v>
      </c>
      <c r="E25" s="298">
        <f>+'Total Individualizado-SSPP'!I36</f>
        <v>0</v>
      </c>
      <c r="F25" s="298"/>
      <c r="G25" s="298"/>
      <c r="H25" s="306"/>
      <c r="J25" s="293"/>
    </row>
    <row r="26" spans="2:10" s="291" customFormat="1" ht="20.100000000000001" customHeight="1" x14ac:dyDescent="0.2">
      <c r="B26" s="297"/>
      <c r="C26" s="289" t="s">
        <v>61</v>
      </c>
      <c r="D26" s="298">
        <f>+'Total Individualizado-Fundacion'!C23</f>
        <v>381390.1</v>
      </c>
      <c r="E26" s="298">
        <f>+'Total Individualizado-Fundacion'!C36</f>
        <v>454444.43</v>
      </c>
      <c r="F26" s="298"/>
      <c r="G26" s="298"/>
      <c r="H26" s="306">
        <f t="shared" si="0"/>
        <v>-73054.33</v>
      </c>
      <c r="J26" s="293"/>
    </row>
    <row r="27" spans="2:10" s="291" customFormat="1" ht="20.100000000000001" customHeight="1" x14ac:dyDescent="0.2">
      <c r="B27" s="297"/>
      <c r="C27" s="299" t="s">
        <v>56</v>
      </c>
      <c r="D27" s="298">
        <f>+'Total Individualizado-Fundacion'!D23</f>
        <v>1708577.74</v>
      </c>
      <c r="E27" s="298">
        <f>+'Total Individualizado-Fundacion'!D36</f>
        <v>1679524.12</v>
      </c>
      <c r="F27" s="298"/>
      <c r="G27" s="298"/>
      <c r="H27" s="306">
        <f t="shared" si="0"/>
        <v>29053.62</v>
      </c>
      <c r="J27" s="293"/>
    </row>
    <row r="28" spans="2:10" s="291" customFormat="1" ht="20.100000000000001" customHeight="1" x14ac:dyDescent="0.2">
      <c r="B28" s="288"/>
      <c r="C28" s="289" t="s">
        <v>57</v>
      </c>
      <c r="D28" s="298">
        <f>+'Total Individualizado-Fundacion'!E23</f>
        <v>4251547.6900000004</v>
      </c>
      <c r="E28" s="290">
        <f>+'Total Individualizado-Fundacion'!E36</f>
        <v>4716912.93</v>
      </c>
      <c r="F28" s="290"/>
      <c r="G28" s="290"/>
      <c r="H28" s="305">
        <f t="shared" si="0"/>
        <v>-465365.24</v>
      </c>
      <c r="J28" s="293"/>
    </row>
    <row r="29" spans="2:10" s="291" customFormat="1" ht="20.100000000000001" customHeight="1" thickBot="1" x14ac:dyDescent="0.25">
      <c r="B29" s="297"/>
      <c r="C29" s="289" t="s">
        <v>58</v>
      </c>
      <c r="D29" s="298">
        <f>+'Total Individualizado-Fundacion'!F23</f>
        <v>2029337.33</v>
      </c>
      <c r="E29" s="298">
        <f>+'Total Individualizado-Fundacion'!F36</f>
        <v>1888151.25</v>
      </c>
      <c r="F29" s="298"/>
      <c r="G29" s="298"/>
      <c r="H29" s="306">
        <f t="shared" si="0"/>
        <v>141186.07999999999</v>
      </c>
      <c r="J29" s="293"/>
    </row>
    <row r="30" spans="2:10" s="291" customFormat="1" ht="45" customHeight="1" thickTop="1" thickBot="1" x14ac:dyDescent="0.25">
      <c r="B30" s="300"/>
      <c r="C30" s="301" t="s">
        <v>108</v>
      </c>
      <c r="D30" s="302">
        <f>SUM(D15:D29)</f>
        <v>3020620909.1399984</v>
      </c>
      <c r="E30" s="302">
        <f>SUM(E15:E29)</f>
        <v>2907151499.9699998</v>
      </c>
      <c r="F30" s="302">
        <f>SUM(F15:F29)</f>
        <v>-55783839.219999775</v>
      </c>
      <c r="G30" s="302">
        <f>SUM(G15:G29)</f>
        <v>0</v>
      </c>
      <c r="H30" s="303">
        <f>SUM(H15:H29)</f>
        <v>57685569.950000003</v>
      </c>
      <c r="J30" s="293"/>
    </row>
    <row r="31" spans="2:10" s="94" customFormat="1" ht="20.100000000000001" customHeight="1" thickTop="1" thickBot="1" x14ac:dyDescent="0.25">
      <c r="B31" s="93"/>
      <c r="C31" s="107"/>
      <c r="D31" s="108"/>
      <c r="E31" s="108"/>
      <c r="F31" s="108"/>
      <c r="G31" s="108"/>
      <c r="H31" s="109"/>
      <c r="J31" s="95"/>
    </row>
    <row r="32" spans="2:10" s="94" customFormat="1" ht="27.75" customHeight="1" thickTop="1" thickBot="1" x14ac:dyDescent="0.25">
      <c r="B32" s="96"/>
      <c r="C32" s="106" t="s">
        <v>101</v>
      </c>
      <c r="D32" s="97">
        <v>2585956497.4700003</v>
      </c>
      <c r="E32" s="97">
        <v>2582667471.7700005</v>
      </c>
      <c r="F32" s="97">
        <v>-22217385.419999663</v>
      </c>
      <c r="G32" s="97">
        <v>0</v>
      </c>
      <c r="H32" s="98">
        <v>-18928359.719999999</v>
      </c>
      <c r="J32" s="95"/>
    </row>
    <row r="33" spans="2:8" s="99" customFormat="1" ht="15.75" thickTop="1" x14ac:dyDescent="0.25">
      <c r="B33" s="100"/>
      <c r="C33" s="101"/>
      <c r="D33" s="102"/>
      <c r="E33" s="102"/>
      <c r="F33" s="102"/>
      <c r="G33" s="102"/>
      <c r="H33" s="102"/>
    </row>
    <row r="34" spans="2:8" s="89" customFormat="1" ht="24.95" customHeight="1" x14ac:dyDescent="0.2">
      <c r="B34" s="91"/>
      <c r="C34" s="91"/>
      <c r="D34" s="103"/>
      <c r="E34" s="103"/>
      <c r="F34" s="103"/>
      <c r="G34" s="103"/>
      <c r="H34" s="103"/>
    </row>
    <row r="35" spans="2:8" s="89" customFormat="1" ht="24.95" customHeight="1" x14ac:dyDescent="0.25">
      <c r="B35" s="91"/>
      <c r="C35" s="104"/>
      <c r="D35" s="103"/>
      <c r="E35" s="103"/>
      <c r="F35" s="103"/>
      <c r="G35" s="103"/>
      <c r="H35" s="103"/>
    </row>
  </sheetData>
  <printOptions horizontalCentered="1"/>
  <pageMargins left="0.19685039370078741" right="0.19685039370078741" top="0.19685039370078741" bottom="0.39370078740157483" header="0" footer="0.19685039370078741"/>
  <pageSetup paperSize="9" scale="93" orientation="landscape" r:id="rId1"/>
  <headerFooter alignWithMargins="0">
    <oddFooter>&amp;L&amp;"Arial,Cursiva"&amp;6&amp;F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6:F54"/>
  <sheetViews>
    <sheetView showGridLines="0" showZeros="0" zoomScaleNormal="100" workbookViewId="0">
      <selection activeCell="A12" sqref="A12"/>
    </sheetView>
  </sheetViews>
  <sheetFormatPr baseColWidth="10" defaultColWidth="11.42578125" defaultRowHeight="11.25" x14ac:dyDescent="0.2"/>
  <cols>
    <col min="1" max="1" width="11.42578125" style="2"/>
    <col min="2" max="2" width="3.42578125" style="2" customWidth="1"/>
    <col min="3" max="3" width="72.85546875" style="2" customWidth="1"/>
    <col min="4" max="5" width="18.7109375" style="2" customWidth="1"/>
    <col min="6" max="6" width="12.28515625" style="2" bestFit="1" customWidth="1"/>
    <col min="7" max="16384" width="11.42578125" style="2"/>
  </cols>
  <sheetData>
    <row r="6" spans="2:5" ht="5.0999999999999996" customHeight="1" x14ac:dyDescent="0.2"/>
    <row r="11" spans="2:5" ht="15.75" x14ac:dyDescent="0.2">
      <c r="B11" s="8" t="s">
        <v>59</v>
      </c>
      <c r="C11" s="7"/>
      <c r="D11" s="7"/>
      <c r="E11" s="7"/>
    </row>
    <row r="12" spans="2:5" ht="15.75" x14ac:dyDescent="0.2">
      <c r="B12" s="8" t="s">
        <v>93</v>
      </c>
      <c r="C12" s="7"/>
      <c r="D12" s="7"/>
      <c r="E12" s="7"/>
    </row>
    <row r="13" spans="2:5" ht="12.75" x14ac:dyDescent="0.2">
      <c r="E13" s="307"/>
    </row>
    <row r="14" spans="2:5" ht="15" customHeight="1" x14ac:dyDescent="0.2">
      <c r="B14" s="4"/>
      <c r="C14" s="6"/>
      <c r="D14" s="202" t="s">
        <v>90</v>
      </c>
      <c r="E14" s="202"/>
    </row>
    <row r="15" spans="2:5" ht="18" customHeight="1" x14ac:dyDescent="0.2">
      <c r="B15" s="24"/>
      <c r="C15" s="25"/>
      <c r="D15" s="77">
        <v>2021</v>
      </c>
      <c r="E15" s="76">
        <v>2020</v>
      </c>
    </row>
    <row r="16" spans="2:5" s="146" customFormat="1" ht="12.95" customHeight="1" x14ac:dyDescent="0.2">
      <c r="B16" s="177">
        <v>1</v>
      </c>
      <c r="C16" s="190" t="s">
        <v>6</v>
      </c>
      <c r="D16" s="191">
        <v>1194516783.4400003</v>
      </c>
      <c r="E16" s="192">
        <v>1096992552.3799999</v>
      </c>
    </row>
    <row r="17" spans="2:5" s="146" customFormat="1" ht="12.95" customHeight="1" x14ac:dyDescent="0.2">
      <c r="B17" s="181">
        <v>2</v>
      </c>
      <c r="C17" s="194" t="s">
        <v>7</v>
      </c>
      <c r="D17" s="195">
        <v>1324814030.4899991</v>
      </c>
      <c r="E17" s="196">
        <v>1101823396.4499998</v>
      </c>
    </row>
    <row r="18" spans="2:5" s="146" customFormat="1" ht="12.95" customHeight="1" x14ac:dyDescent="0.2">
      <c r="B18" s="181">
        <v>3</v>
      </c>
      <c r="C18" s="194" t="s">
        <v>8</v>
      </c>
      <c r="D18" s="195">
        <v>85393294.780000001</v>
      </c>
      <c r="E18" s="196">
        <v>77276934.659999996</v>
      </c>
    </row>
    <row r="19" spans="2:5" s="146" customFormat="1" ht="12.95" customHeight="1" x14ac:dyDescent="0.2">
      <c r="B19" s="181">
        <v>4</v>
      </c>
      <c r="C19" s="194" t="s">
        <v>9</v>
      </c>
      <c r="D19" s="195">
        <v>402549085.50999993</v>
      </c>
      <c r="E19" s="196">
        <v>293612300.54999995</v>
      </c>
    </row>
    <row r="20" spans="2:5" s="146" customFormat="1" ht="12.95" customHeight="1" x14ac:dyDescent="0.2">
      <c r="B20" s="181">
        <v>5</v>
      </c>
      <c r="C20" s="194" t="s">
        <v>10</v>
      </c>
      <c r="D20" s="195">
        <v>890014.82000000007</v>
      </c>
      <c r="E20" s="196">
        <v>806468.75</v>
      </c>
    </row>
    <row r="21" spans="2:5" s="146" customFormat="1" ht="12.95" customHeight="1" x14ac:dyDescent="0.2">
      <c r="B21" s="181">
        <v>6</v>
      </c>
      <c r="C21" s="194" t="s">
        <v>11</v>
      </c>
      <c r="D21" s="195">
        <v>961555.6</v>
      </c>
      <c r="E21" s="196">
        <v>4728761.62</v>
      </c>
    </row>
    <row r="22" spans="2:5" s="146" customFormat="1" ht="12.95" customHeight="1" thickBot="1" x14ac:dyDescent="0.25">
      <c r="B22" s="151">
        <v>7</v>
      </c>
      <c r="C22" s="152" t="s">
        <v>12</v>
      </c>
      <c r="D22" s="153">
        <v>11496144.5</v>
      </c>
      <c r="E22" s="164">
        <v>10716083.060000001</v>
      </c>
    </row>
    <row r="23" spans="2:5" s="1" customFormat="1" ht="20.100000000000001" customHeight="1" thickTop="1" thickBot="1" x14ac:dyDescent="0.25">
      <c r="B23" s="270" t="s">
        <v>87</v>
      </c>
      <c r="C23" s="271"/>
      <c r="D23" s="247">
        <f>SUM(D16:D22)</f>
        <v>3020620909.1399994</v>
      </c>
      <c r="E23" s="272">
        <f>SUM(E16:E22)</f>
        <v>2585956497.4699998</v>
      </c>
    </row>
    <row r="24" spans="2:5" s="146" customFormat="1" ht="12.95" customHeight="1" thickTop="1" x14ac:dyDescent="0.2">
      <c r="B24" s="185">
        <v>1</v>
      </c>
      <c r="C24" s="198" t="s">
        <v>13</v>
      </c>
      <c r="D24" s="199">
        <v>187668718.03999996</v>
      </c>
      <c r="E24" s="200">
        <v>183857892.24000001</v>
      </c>
    </row>
    <row r="25" spans="2:5" s="146" customFormat="1" ht="12.95" customHeight="1" x14ac:dyDescent="0.2">
      <c r="B25" s="181">
        <v>2</v>
      </c>
      <c r="C25" s="194" t="s">
        <v>14</v>
      </c>
      <c r="D25" s="195">
        <v>168215877.80999997</v>
      </c>
      <c r="E25" s="196">
        <v>165520425.18000004</v>
      </c>
    </row>
    <row r="26" spans="2:5" s="146" customFormat="1" ht="12.95" customHeight="1" x14ac:dyDescent="0.2">
      <c r="B26" s="181">
        <v>3</v>
      </c>
      <c r="C26" s="194" t="s">
        <v>15</v>
      </c>
      <c r="D26" s="195">
        <v>7918006.0800000001</v>
      </c>
      <c r="E26" s="196">
        <v>8834394.0800000001</v>
      </c>
    </row>
    <row r="27" spans="2:5" s="146" customFormat="1" ht="12.95" customHeight="1" x14ac:dyDescent="0.2">
      <c r="B27" s="181">
        <v>4</v>
      </c>
      <c r="C27" s="194" t="s">
        <v>16</v>
      </c>
      <c r="D27" s="195">
        <v>2458178429.4100003</v>
      </c>
      <c r="E27" s="196">
        <v>2146197883.6300001</v>
      </c>
    </row>
    <row r="28" spans="2:5" s="146" customFormat="1" ht="12.95" customHeight="1" x14ac:dyDescent="0.2">
      <c r="B28" s="181">
        <v>6</v>
      </c>
      <c r="C28" s="194" t="s">
        <v>17</v>
      </c>
      <c r="D28" s="195">
        <v>43996393.29999999</v>
      </c>
      <c r="E28" s="196">
        <v>41245249.950000003</v>
      </c>
    </row>
    <row r="29" spans="2:5" s="146" customFormat="1" ht="12.95" customHeight="1" thickBot="1" x14ac:dyDescent="0.25">
      <c r="B29" s="151">
        <v>7</v>
      </c>
      <c r="C29" s="152" t="s">
        <v>12</v>
      </c>
      <c r="D29" s="153">
        <v>41174075.330000006</v>
      </c>
      <c r="E29" s="164">
        <v>37011626.689999998</v>
      </c>
    </row>
    <row r="30" spans="2:5" s="1" customFormat="1" ht="20.100000000000001" customHeight="1" thickTop="1" thickBot="1" x14ac:dyDescent="0.25">
      <c r="B30" s="284" t="s">
        <v>88</v>
      </c>
      <c r="C30" s="273"/>
      <c r="D30" s="249">
        <f>SUM(D24:D29)</f>
        <v>2907151499.9700003</v>
      </c>
      <c r="E30" s="274">
        <f>SUM(E24:E29)</f>
        <v>2582667471.77</v>
      </c>
    </row>
    <row r="31" spans="2:5" s="1" customFormat="1" ht="21.95" customHeight="1" thickTop="1" thickBot="1" x14ac:dyDescent="0.25">
      <c r="B31" s="10" t="s">
        <v>42</v>
      </c>
      <c r="C31" s="9"/>
      <c r="D31" s="78">
        <f>+D23-D30</f>
        <v>113469409.16999912</v>
      </c>
      <c r="E31" s="74">
        <f>+E23-E30</f>
        <v>3289025.6999998093</v>
      </c>
    </row>
    <row r="32" spans="2:5" ht="18" customHeight="1" thickTop="1" x14ac:dyDescent="0.2">
      <c r="B32" s="26" t="s">
        <v>24</v>
      </c>
      <c r="C32" s="27"/>
      <c r="D32" s="79"/>
      <c r="E32" s="75"/>
    </row>
    <row r="33" spans="2:6" s="146" customFormat="1" ht="12.95" customHeight="1" x14ac:dyDescent="0.2">
      <c r="B33" s="308" t="s">
        <v>77</v>
      </c>
      <c r="C33" s="190"/>
      <c r="D33" s="191">
        <v>-29107118.840000629</v>
      </c>
      <c r="E33" s="192">
        <v>-9411904.1999998093</v>
      </c>
    </row>
    <row r="34" spans="2:6" s="146" customFormat="1" ht="12.95" customHeight="1" x14ac:dyDescent="0.2">
      <c r="B34" s="193" t="s">
        <v>78</v>
      </c>
      <c r="C34" s="194"/>
      <c r="D34" s="195">
        <v>-10935961.899999142</v>
      </c>
      <c r="E34" s="196">
        <v>-4074018.1499998569</v>
      </c>
      <c r="F34" s="150"/>
    </row>
    <row r="35" spans="2:6" s="146" customFormat="1" ht="12.95" customHeight="1" x14ac:dyDescent="0.2">
      <c r="B35" s="193" t="s">
        <v>79</v>
      </c>
      <c r="C35" s="194"/>
      <c r="D35" s="195">
        <v>-9916730.3599999994</v>
      </c>
      <c r="E35" s="196">
        <v>-8319632.8099999987</v>
      </c>
    </row>
    <row r="36" spans="2:6" s="146" customFormat="1" ht="12.95" hidden="1" customHeight="1" x14ac:dyDescent="0.2">
      <c r="B36" s="193" t="s">
        <v>23</v>
      </c>
      <c r="C36" s="197"/>
      <c r="D36" s="195">
        <v>0</v>
      </c>
      <c r="E36" s="196">
        <v>0</v>
      </c>
    </row>
    <row r="37" spans="2:6" s="146" customFormat="1" ht="12.95" customHeight="1" x14ac:dyDescent="0.2">
      <c r="B37" s="193" t="s">
        <v>22</v>
      </c>
      <c r="C37" s="194"/>
      <c r="D37" s="195">
        <v>150685.24</v>
      </c>
      <c r="E37" s="196">
        <v>288169.74</v>
      </c>
    </row>
    <row r="38" spans="2:6" s="146" customFormat="1" ht="12.95" customHeight="1" x14ac:dyDescent="0.2">
      <c r="B38" s="193" t="s">
        <v>19</v>
      </c>
      <c r="C38" s="197"/>
      <c r="D38" s="195">
        <v>-1010000</v>
      </c>
      <c r="E38" s="196">
        <v>-700000</v>
      </c>
    </row>
    <row r="39" spans="2:6" s="146" customFormat="1" ht="12.95" customHeight="1" thickBot="1" x14ac:dyDescent="0.25">
      <c r="B39" s="193" t="s">
        <v>105</v>
      </c>
      <c r="C39" s="160" t="s">
        <v>105</v>
      </c>
      <c r="D39" s="195">
        <v>-4964713.3599999994</v>
      </c>
      <c r="E39" s="196">
        <v>0</v>
      </c>
    </row>
    <row r="40" spans="2:6" s="1" customFormat="1" ht="20.100000000000001" customHeight="1" thickTop="1" thickBot="1" x14ac:dyDescent="0.25">
      <c r="B40" s="275" t="s">
        <v>43</v>
      </c>
      <c r="C40" s="276"/>
      <c r="D40" s="253">
        <f>SUM(D33:D39)</f>
        <v>-55783839.219999768</v>
      </c>
      <c r="E40" s="277">
        <f>SUM(E33:E39)</f>
        <v>-22217385.419999667</v>
      </c>
    </row>
    <row r="41" spans="2:6" s="1" customFormat="1" ht="15" customHeight="1" thickTop="1" thickBot="1" x14ac:dyDescent="0.25">
      <c r="B41" s="278"/>
      <c r="C41" s="279"/>
      <c r="D41" s="280"/>
      <c r="E41" s="281"/>
    </row>
    <row r="42" spans="2:6" ht="33.75" customHeight="1" thickTop="1" x14ac:dyDescent="0.2">
      <c r="B42" s="282" t="s">
        <v>91</v>
      </c>
      <c r="C42" s="237"/>
      <c r="D42" s="238">
        <f>+D31+D40</f>
        <v>57685569.949999355</v>
      </c>
      <c r="E42" s="283">
        <f>+E31+E40</f>
        <v>-18928359.719999857</v>
      </c>
    </row>
    <row r="43" spans="2:6" ht="5.0999999999999996" customHeight="1" x14ac:dyDescent="0.2"/>
    <row r="44" spans="2:6" x14ac:dyDescent="0.2">
      <c r="D44" s="3"/>
    </row>
    <row r="45" spans="2:6" x14ac:dyDescent="0.2">
      <c r="D45" s="50"/>
      <c r="E45" s="50"/>
      <c r="F45" s="51"/>
    </row>
    <row r="46" spans="2:6" x14ac:dyDescent="0.2">
      <c r="D46" s="11"/>
    </row>
    <row r="47" spans="2:6" x14ac:dyDescent="0.2">
      <c r="D47" s="11"/>
      <c r="E47" s="3"/>
    </row>
    <row r="48" spans="2:6" x14ac:dyDescent="0.2">
      <c r="C48" s="131"/>
      <c r="D48" s="11"/>
    </row>
    <row r="49" spans="3:5" x14ac:dyDescent="0.2">
      <c r="C49" s="131"/>
      <c r="D49" s="11"/>
      <c r="E49" s="3"/>
    </row>
    <row r="50" spans="3:5" x14ac:dyDescent="0.2">
      <c r="C50" s="131"/>
      <c r="D50" s="11"/>
    </row>
    <row r="51" spans="3:5" x14ac:dyDescent="0.2">
      <c r="C51" s="131"/>
      <c r="D51" s="11"/>
    </row>
    <row r="54" spans="3:5" x14ac:dyDescent="0.2">
      <c r="D54" s="201"/>
      <c r="E54" s="3"/>
    </row>
  </sheetData>
  <phoneticPr fontId="3" type="noConversion"/>
  <printOptions horizontalCentered="1"/>
  <pageMargins left="0" right="0" top="0.19685039370078741" bottom="0" header="0" footer="0.19685039370078741"/>
  <pageSetup paperSize="9" scale="95" orientation="landscape" r:id="rId1"/>
  <headerFooter alignWithMargins="0">
    <oddFooter>&amp;R&amp;"Arial,Cursiva"&amp;6&amp;F 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F52"/>
  <sheetViews>
    <sheetView showGridLines="0" showZeros="0" zoomScaleNormal="100" workbookViewId="0">
      <selection activeCell="C18" sqref="C18"/>
    </sheetView>
  </sheetViews>
  <sheetFormatPr baseColWidth="10" defaultColWidth="11.42578125" defaultRowHeight="11.25" x14ac:dyDescent="0.2"/>
  <cols>
    <col min="1" max="1" width="2.7109375" style="2" customWidth="1"/>
    <col min="2" max="2" width="70.7109375" style="2" customWidth="1"/>
    <col min="3" max="4" width="18.7109375" style="2" customWidth="1"/>
    <col min="5" max="5" width="13.85546875" style="2" customWidth="1"/>
    <col min="6" max="6" width="15.5703125" style="2" bestFit="1" customWidth="1"/>
    <col min="7" max="16384" width="11.42578125" style="2"/>
  </cols>
  <sheetData>
    <row r="6" spans="1:6" ht="5.0999999999999996" customHeight="1" x14ac:dyDescent="0.2"/>
    <row r="11" spans="1:6" ht="23.25" customHeight="1" x14ac:dyDescent="0.2">
      <c r="A11" s="8"/>
      <c r="B11" s="7"/>
      <c r="C11" s="7"/>
      <c r="D11" s="7"/>
      <c r="E11" s="7"/>
    </row>
    <row r="12" spans="1:6" ht="15.75" x14ac:dyDescent="0.2">
      <c r="A12" s="8" t="s">
        <v>71</v>
      </c>
      <c r="B12" s="7"/>
      <c r="C12" s="7"/>
      <c r="D12" s="7"/>
      <c r="E12" s="7"/>
    </row>
    <row r="13" spans="1:6" ht="12.75" x14ac:dyDescent="0.2">
      <c r="D13" s="57"/>
      <c r="E13" s="57">
        <v>0</v>
      </c>
      <c r="F13" s="11"/>
    </row>
    <row r="14" spans="1:6" ht="28.5" customHeight="1" x14ac:dyDescent="0.2">
      <c r="A14" s="206"/>
      <c r="B14" s="207"/>
      <c r="C14" s="208" t="s">
        <v>104</v>
      </c>
      <c r="D14" s="208" t="s">
        <v>95</v>
      </c>
      <c r="E14" s="209" t="s">
        <v>102</v>
      </c>
    </row>
    <row r="15" spans="1:6" s="146" customFormat="1" ht="12.95" customHeight="1" x14ac:dyDescent="0.2">
      <c r="A15" s="143">
        <v>1</v>
      </c>
      <c r="B15" s="144" t="s">
        <v>6</v>
      </c>
      <c r="C15" s="145">
        <v>1194516783.4400003</v>
      </c>
      <c r="D15" s="145">
        <v>1096992552.3799999</v>
      </c>
      <c r="E15" s="210">
        <f t="shared" ref="E15:E40" si="0">IF(ISERROR((C15-D15)/ABS(D15)),"",(C15-D15)/ABS(D15))</f>
        <v>8.8901452291918454E-2</v>
      </c>
    </row>
    <row r="16" spans="1:6" s="146" customFormat="1" ht="12.95" customHeight="1" x14ac:dyDescent="0.2">
      <c r="A16" s="147">
        <v>2</v>
      </c>
      <c r="B16" s="148" t="s">
        <v>7</v>
      </c>
      <c r="C16" s="145">
        <v>1324814030.4899991</v>
      </c>
      <c r="D16" s="149">
        <v>1101823396.4499998</v>
      </c>
      <c r="E16" s="211">
        <f t="shared" si="0"/>
        <v>0.20238328098537381</v>
      </c>
    </row>
    <row r="17" spans="1:6" s="146" customFormat="1" ht="12.95" customHeight="1" x14ac:dyDescent="0.2">
      <c r="A17" s="147">
        <v>3</v>
      </c>
      <c r="B17" s="148" t="s">
        <v>8</v>
      </c>
      <c r="C17" s="145">
        <v>18667145.68</v>
      </c>
      <c r="D17" s="149">
        <v>17153628.699999996</v>
      </c>
      <c r="E17" s="211">
        <f t="shared" si="0"/>
        <v>8.8233050071790622E-2</v>
      </c>
    </row>
    <row r="18" spans="1:6" s="146" customFormat="1" ht="12.95" customHeight="1" x14ac:dyDescent="0.2">
      <c r="A18" s="147">
        <v>4</v>
      </c>
      <c r="B18" s="148" t="s">
        <v>75</v>
      </c>
      <c r="C18" s="149">
        <v>188881127.41999996</v>
      </c>
      <c r="D18" s="149">
        <v>81412272.839999989</v>
      </c>
      <c r="E18" s="211">
        <f t="shared" si="0"/>
        <v>1.3200571711246674</v>
      </c>
      <c r="F18" s="150"/>
    </row>
    <row r="19" spans="1:6" s="146" customFormat="1" ht="12.95" customHeight="1" x14ac:dyDescent="0.2">
      <c r="A19" s="147">
        <v>5</v>
      </c>
      <c r="B19" s="148" t="s">
        <v>10</v>
      </c>
      <c r="C19" s="149">
        <v>793035.78</v>
      </c>
      <c r="D19" s="149">
        <v>735652.75</v>
      </c>
      <c r="E19" s="211">
        <f t="shared" si="0"/>
        <v>7.8002875677417136E-2</v>
      </c>
    </row>
    <row r="20" spans="1:6" s="146" customFormat="1" ht="12.95" customHeight="1" x14ac:dyDescent="0.2">
      <c r="A20" s="147">
        <v>6</v>
      </c>
      <c r="B20" s="148" t="s">
        <v>82</v>
      </c>
      <c r="C20" s="149">
        <v>961555.6</v>
      </c>
      <c r="D20" s="149">
        <v>4728761.62</v>
      </c>
      <c r="E20" s="211">
        <f t="shared" si="0"/>
        <v>-0.79665805188124494</v>
      </c>
    </row>
    <row r="21" spans="1:6" s="146" customFormat="1" ht="12.95" customHeight="1" thickBot="1" x14ac:dyDescent="0.25">
      <c r="A21" s="151">
        <v>7</v>
      </c>
      <c r="B21" s="152" t="s">
        <v>76</v>
      </c>
      <c r="C21" s="153">
        <v>9419542.4000000004</v>
      </c>
      <c r="D21" s="153">
        <v>7143050.1600000001</v>
      </c>
      <c r="E21" s="212">
        <f t="shared" si="0"/>
        <v>0.31870030155297135</v>
      </c>
    </row>
    <row r="22" spans="1:6" s="42" customFormat="1" ht="20.100000000000001" customHeight="1" thickTop="1" thickBot="1" x14ac:dyDescent="0.25">
      <c r="A22" s="220" t="s">
        <v>87</v>
      </c>
      <c r="B22" s="221"/>
      <c r="C22" s="247">
        <f>SUM(C15:C21)</f>
        <v>2738053220.8099995</v>
      </c>
      <c r="D22" s="247">
        <f>SUM(D15:D21)</f>
        <v>2309989314.8999996</v>
      </c>
      <c r="E22" s="248">
        <f t="shared" si="0"/>
        <v>0.1853099073441086</v>
      </c>
      <c r="F22" s="189"/>
    </row>
    <row r="23" spans="1:6" s="146" customFormat="1" ht="12.95" customHeight="1" thickTop="1" x14ac:dyDescent="0.2">
      <c r="A23" s="154">
        <v>1</v>
      </c>
      <c r="B23" s="155" t="s">
        <v>13</v>
      </c>
      <c r="C23" s="156">
        <v>67909962.169999957</v>
      </c>
      <c r="D23" s="156">
        <v>66741566.139999993</v>
      </c>
      <c r="E23" s="213">
        <f t="shared" si="0"/>
        <v>1.7506272291379646E-2</v>
      </c>
    </row>
    <row r="24" spans="1:6" s="146" customFormat="1" ht="12.95" customHeight="1" x14ac:dyDescent="0.2">
      <c r="A24" s="147">
        <v>2</v>
      </c>
      <c r="B24" s="148" t="s">
        <v>14</v>
      </c>
      <c r="C24" s="156">
        <v>51509289.239999995</v>
      </c>
      <c r="D24" s="149">
        <v>49947579.800000019</v>
      </c>
      <c r="E24" s="211">
        <f t="shared" si="0"/>
        <v>3.1266969215593E-2</v>
      </c>
    </row>
    <row r="25" spans="1:6" s="146" customFormat="1" ht="12.95" customHeight="1" x14ac:dyDescent="0.2">
      <c r="A25" s="147">
        <v>3</v>
      </c>
      <c r="B25" s="148" t="s">
        <v>15</v>
      </c>
      <c r="C25" s="149">
        <v>7908516.7800000003</v>
      </c>
      <c r="D25" s="149">
        <v>8771469.8100000005</v>
      </c>
      <c r="E25" s="211">
        <f t="shared" si="0"/>
        <v>-9.8381804725153607E-2</v>
      </c>
    </row>
    <row r="26" spans="1:6" s="146" customFormat="1" ht="12.95" customHeight="1" x14ac:dyDescent="0.2">
      <c r="A26" s="147">
        <v>4</v>
      </c>
      <c r="B26" s="148" t="s">
        <v>75</v>
      </c>
      <c r="C26" s="149">
        <v>2416670054.3300004</v>
      </c>
      <c r="D26" s="149">
        <v>2107682205.3299999</v>
      </c>
      <c r="E26" s="211">
        <f t="shared" si="0"/>
        <v>0.14660077701401963</v>
      </c>
    </row>
    <row r="27" spans="1:6" s="146" customFormat="1" ht="12.95" customHeight="1" x14ac:dyDescent="0.2">
      <c r="A27" s="147">
        <v>6</v>
      </c>
      <c r="B27" s="148" t="s">
        <v>17</v>
      </c>
      <c r="C27" s="149">
        <v>43352559.149999991</v>
      </c>
      <c r="D27" s="149">
        <v>40622814.530000001</v>
      </c>
      <c r="E27" s="211">
        <f t="shared" si="0"/>
        <v>6.7197328682976162E-2</v>
      </c>
    </row>
    <row r="28" spans="1:6" s="146" customFormat="1" ht="12.95" customHeight="1" thickBot="1" x14ac:dyDescent="0.25">
      <c r="A28" s="151">
        <v>7</v>
      </c>
      <c r="B28" s="152" t="s">
        <v>76</v>
      </c>
      <c r="C28" s="153">
        <v>39456958.200000003</v>
      </c>
      <c r="D28" s="153">
        <v>31796839.050000001</v>
      </c>
      <c r="E28" s="212">
        <f t="shared" si="0"/>
        <v>0.24090819650200423</v>
      </c>
    </row>
    <row r="29" spans="1:6" s="42" customFormat="1" ht="20.100000000000001" customHeight="1" thickTop="1" thickBot="1" x14ac:dyDescent="0.25">
      <c r="A29" s="224" t="s">
        <v>88</v>
      </c>
      <c r="B29" s="225"/>
      <c r="C29" s="249">
        <f>SUM(C23:C28)</f>
        <v>2626807339.8700004</v>
      </c>
      <c r="D29" s="249">
        <f>SUM(D23:D28)</f>
        <v>2305562474.6600003</v>
      </c>
      <c r="E29" s="250">
        <f t="shared" si="0"/>
        <v>0.13933470410832124</v>
      </c>
    </row>
    <row r="30" spans="1:6" s="42" customFormat="1" ht="21.95" customHeight="1" thickTop="1" thickBot="1" x14ac:dyDescent="0.25">
      <c r="A30" s="239" t="s">
        <v>42</v>
      </c>
      <c r="B30" s="240"/>
      <c r="C30" s="241">
        <f>+C22-C29</f>
        <v>111245880.9399991</v>
      </c>
      <c r="D30" s="241">
        <f>+D22-D29</f>
        <v>4426840.2399992943</v>
      </c>
      <c r="E30" s="242">
        <f t="shared" si="0"/>
        <v>24.129861234842494</v>
      </c>
    </row>
    <row r="31" spans="1:6" ht="26.25" customHeight="1" thickTop="1" x14ac:dyDescent="0.2">
      <c r="A31" s="26" t="s">
        <v>24</v>
      </c>
      <c r="B31" s="27"/>
      <c r="C31" s="79"/>
      <c r="D31" s="79"/>
      <c r="E31" s="214"/>
    </row>
    <row r="32" spans="1:6" s="146" customFormat="1" ht="12.95" customHeight="1" x14ac:dyDescent="0.2">
      <c r="A32" s="157"/>
      <c r="B32" s="144" t="s">
        <v>77</v>
      </c>
      <c r="C32" s="145">
        <v>-29107118.840000629</v>
      </c>
      <c r="D32" s="145">
        <v>-9411904.1999998093</v>
      </c>
      <c r="E32" s="210">
        <f t="shared" si="0"/>
        <v>-2.0925855407666836</v>
      </c>
      <c r="F32" s="158"/>
    </row>
    <row r="33" spans="1:6" s="146" customFormat="1" ht="12.95" customHeight="1" x14ac:dyDescent="0.2">
      <c r="A33" s="159"/>
      <c r="B33" s="148" t="s">
        <v>78</v>
      </c>
      <c r="C33" s="145">
        <v>-10935961.899999142</v>
      </c>
      <c r="D33" s="149">
        <v>-4074018.1499998569</v>
      </c>
      <c r="E33" s="211">
        <f t="shared" si="0"/>
        <v>-1.6843184044232904</v>
      </c>
      <c r="F33" s="158"/>
    </row>
    <row r="34" spans="1:6" s="146" customFormat="1" ht="12.95" customHeight="1" x14ac:dyDescent="0.2">
      <c r="A34" s="159"/>
      <c r="B34" s="148" t="s">
        <v>79</v>
      </c>
      <c r="C34" s="145">
        <v>-8892674.5100000054</v>
      </c>
      <c r="D34" s="149">
        <v>-6745762.5099999923</v>
      </c>
      <c r="E34" s="211">
        <f t="shared" si="0"/>
        <v>-0.3182608336444408</v>
      </c>
      <c r="F34" s="158"/>
    </row>
    <row r="35" spans="1:6" s="146" customFormat="1" ht="4.5" hidden="1" customHeight="1" x14ac:dyDescent="0.2">
      <c r="A35" s="159"/>
      <c r="B35" s="160" t="s">
        <v>23</v>
      </c>
      <c r="C35" s="149">
        <v>0</v>
      </c>
      <c r="D35" s="149">
        <v>0</v>
      </c>
      <c r="E35" s="211" t="str">
        <f t="shared" si="0"/>
        <v/>
      </c>
      <c r="F35" s="158"/>
    </row>
    <row r="36" spans="1:6" s="146" customFormat="1" ht="12.95" customHeight="1" x14ac:dyDescent="0.2">
      <c r="A36" s="159"/>
      <c r="B36" s="148" t="s">
        <v>22</v>
      </c>
      <c r="C36" s="149">
        <v>150685.24</v>
      </c>
      <c r="D36" s="149">
        <v>288169.74</v>
      </c>
      <c r="E36" s="211">
        <f t="shared" si="0"/>
        <v>-0.47709554792255426</v>
      </c>
      <c r="F36" s="158"/>
    </row>
    <row r="37" spans="1:6" s="146" customFormat="1" ht="12.95" customHeight="1" x14ac:dyDescent="0.2">
      <c r="A37" s="159"/>
      <c r="B37" s="160" t="s">
        <v>19</v>
      </c>
      <c r="C37" s="149">
        <v>-1010000</v>
      </c>
      <c r="D37" s="149">
        <v>-700000</v>
      </c>
      <c r="E37" s="211">
        <f t="shared" si="0"/>
        <v>-0.44285714285714284</v>
      </c>
      <c r="F37" s="158"/>
    </row>
    <row r="38" spans="1:6" s="146" customFormat="1" ht="12.95" customHeight="1" thickBot="1" x14ac:dyDescent="0.25">
      <c r="A38" s="159"/>
      <c r="B38" s="160" t="s">
        <v>105</v>
      </c>
      <c r="C38" s="149">
        <v>-4964713.3599999994</v>
      </c>
      <c r="D38" s="149"/>
      <c r="E38" s="211" t="str">
        <f t="shared" si="0"/>
        <v/>
      </c>
      <c r="F38" s="158"/>
    </row>
    <row r="39" spans="1:6" s="42" customFormat="1" ht="20.100000000000001" customHeight="1" thickTop="1" thickBot="1" x14ac:dyDescent="0.25">
      <c r="A39" s="251" t="s">
        <v>43</v>
      </c>
      <c r="B39" s="252"/>
      <c r="C39" s="253">
        <f>SUM(C32:C38)</f>
        <v>-54759783.369999774</v>
      </c>
      <c r="D39" s="253">
        <f>SUM(D32:D37)</f>
        <v>-20643515.119999658</v>
      </c>
      <c r="E39" s="254">
        <f t="shared" si="0"/>
        <v>-1.6526385187640797</v>
      </c>
      <c r="F39" s="11"/>
    </row>
    <row r="40" spans="1:6" s="43" customFormat="1" ht="32.25" customHeight="1" thickTop="1" x14ac:dyDescent="0.2">
      <c r="A40" s="243" t="s">
        <v>91</v>
      </c>
      <c r="B40" s="244"/>
      <c r="C40" s="245">
        <f>+C30+C39</f>
        <v>56486097.56999933</v>
      </c>
      <c r="D40" s="245">
        <f>+D30+D39</f>
        <v>-16216674.880000364</v>
      </c>
      <c r="E40" s="246">
        <f t="shared" si="0"/>
        <v>4.4832108300859055</v>
      </c>
    </row>
    <row r="41" spans="1:6" ht="5.0999999999999996" customHeight="1" x14ac:dyDescent="0.2"/>
    <row r="42" spans="1:6" x14ac:dyDescent="0.2">
      <c r="C42" s="3"/>
    </row>
    <row r="43" spans="1:6" x14ac:dyDescent="0.2">
      <c r="C43" s="12"/>
    </row>
    <row r="44" spans="1:6" customFormat="1" ht="12.75" x14ac:dyDescent="0.2"/>
    <row r="45" spans="1:6" customFormat="1" ht="12.75" x14ac:dyDescent="0.2"/>
    <row r="46" spans="1:6" customFormat="1" ht="12.95" customHeight="1" x14ac:dyDescent="0.2"/>
    <row r="47" spans="1:6" customFormat="1" ht="12.95" customHeight="1" x14ac:dyDescent="0.2"/>
    <row r="48" spans="1:6" customFormat="1" ht="12.75" x14ac:dyDescent="0.2"/>
    <row r="49" spans="4:5" customFormat="1" ht="12.75" x14ac:dyDescent="0.2"/>
    <row r="50" spans="4:5" customFormat="1" ht="12.75" x14ac:dyDescent="0.2"/>
    <row r="52" spans="4:5" x14ac:dyDescent="0.2">
      <c r="D52" s="3"/>
      <c r="E52" s="3"/>
    </row>
  </sheetData>
  <phoneticPr fontId="3" type="noConversion"/>
  <printOptions horizontalCentered="1"/>
  <pageMargins left="0" right="0" top="0.19685039370078741" bottom="0.31496062992125984" header="0" footer="0.19685039370078741"/>
  <pageSetup paperSize="9" scale="95" orientation="landscape" r:id="rId1"/>
  <headerFooter alignWithMargins="0"/>
  <ignoredErrors>
    <ignoredError sqref="D22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6:M50"/>
  <sheetViews>
    <sheetView showGridLines="0" showZeros="0" zoomScaleNormal="100" workbookViewId="0">
      <selection activeCell="E40" sqref="E40"/>
    </sheetView>
  </sheetViews>
  <sheetFormatPr baseColWidth="10" defaultColWidth="11.42578125" defaultRowHeight="12.75" x14ac:dyDescent="0.2"/>
  <cols>
    <col min="1" max="1" width="3.42578125" style="2" customWidth="1"/>
    <col min="2" max="2" width="65" style="2" customWidth="1"/>
    <col min="3" max="3" width="13.7109375" style="2" customWidth="1"/>
    <col min="4" max="4" width="11.42578125" style="2" customWidth="1"/>
    <col min="5" max="5" width="12.140625" style="2" customWidth="1"/>
    <col min="6" max="6" width="13.7109375" style="2" customWidth="1"/>
    <col min="7" max="7" width="13.28515625" style="2" customWidth="1"/>
    <col min="8" max="8" width="10.7109375" style="2" customWidth="1"/>
    <col min="9" max="9" width="12.140625" style="2" customWidth="1"/>
    <col min="10" max="10" width="13.28515625" style="2" customWidth="1"/>
    <col min="11" max="13" width="11.5703125" customWidth="1"/>
    <col min="14" max="16384" width="11.42578125" style="2"/>
  </cols>
  <sheetData>
    <row r="6" spans="1:10" ht="5.0999999999999996" customHeight="1" x14ac:dyDescent="0.2"/>
    <row r="11" spans="1:10" ht="15.75" x14ac:dyDescent="0.2">
      <c r="A11" s="8" t="s">
        <v>69</v>
      </c>
      <c r="B11" s="7"/>
      <c r="C11" s="7"/>
      <c r="D11" s="7"/>
      <c r="E11" s="7"/>
      <c r="F11" s="7"/>
      <c r="G11" s="7"/>
      <c r="H11" s="7"/>
      <c r="I11" s="7"/>
      <c r="J11" s="7"/>
    </row>
    <row r="12" spans="1:10" ht="15.75" x14ac:dyDescent="0.2">
      <c r="A12" s="8" t="s">
        <v>70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x14ac:dyDescent="0.2">
      <c r="J13" s="57">
        <f>+'Total Individualizado- DFA'!D13</f>
        <v>0</v>
      </c>
    </row>
    <row r="14" spans="1:10" s="43" customFormat="1" ht="15" customHeight="1" x14ac:dyDescent="0.2">
      <c r="A14" s="44"/>
      <c r="B14" s="45"/>
      <c r="C14" s="134" t="s">
        <v>104</v>
      </c>
      <c r="D14" s="135"/>
      <c r="E14" s="136"/>
      <c r="F14" s="137"/>
      <c r="G14" s="134" t="s">
        <v>95</v>
      </c>
      <c r="H14" s="135"/>
      <c r="I14" s="136"/>
      <c r="J14" s="138"/>
    </row>
    <row r="15" spans="1:10" s="43" customFormat="1" ht="22.5" customHeight="1" x14ac:dyDescent="0.2">
      <c r="A15" s="46"/>
      <c r="B15" s="47"/>
      <c r="C15" s="139" t="s">
        <v>48</v>
      </c>
      <c r="D15" s="140" t="s">
        <v>74</v>
      </c>
      <c r="E15" s="141" t="s">
        <v>62</v>
      </c>
      <c r="F15" s="110" t="s">
        <v>25</v>
      </c>
      <c r="G15" s="139" t="s">
        <v>48</v>
      </c>
      <c r="H15" s="140" t="s">
        <v>74</v>
      </c>
      <c r="I15" s="141" t="s">
        <v>62</v>
      </c>
      <c r="J15" s="48" t="s">
        <v>25</v>
      </c>
    </row>
    <row r="16" spans="1:10" ht="12.95" hidden="1" customHeight="1" x14ac:dyDescent="0.2">
      <c r="A16" s="35">
        <v>1</v>
      </c>
      <c r="B16" s="36" t="s">
        <v>6</v>
      </c>
      <c r="C16" s="117"/>
      <c r="D16" s="37"/>
      <c r="E16" s="58">
        <v>0</v>
      </c>
      <c r="F16" s="111">
        <f>SUM(C16:D16)</f>
        <v>0</v>
      </c>
      <c r="G16" s="119"/>
      <c r="H16" s="37"/>
      <c r="I16" s="58">
        <v>0</v>
      </c>
      <c r="J16" s="59">
        <f>SUM(G16:H16)</f>
        <v>0</v>
      </c>
    </row>
    <row r="17" spans="1:13" ht="12.95" hidden="1" customHeight="1" x14ac:dyDescent="0.2">
      <c r="A17" s="30">
        <v>2</v>
      </c>
      <c r="B17" s="31" t="s">
        <v>7</v>
      </c>
      <c r="C17" s="118"/>
      <c r="D17" s="38"/>
      <c r="E17" s="60"/>
      <c r="F17" s="112">
        <f>SUM(C17:D17)</f>
        <v>0</v>
      </c>
      <c r="G17" s="120"/>
      <c r="H17" s="38"/>
      <c r="I17" s="60"/>
      <c r="J17" s="61">
        <f t="shared" ref="J17" si="0">SUM(G17:H17)</f>
        <v>0</v>
      </c>
    </row>
    <row r="18" spans="1:13" s="146" customFormat="1" ht="15" customHeight="1" x14ac:dyDescent="0.2">
      <c r="A18" s="147">
        <v>3</v>
      </c>
      <c r="B18" s="148" t="s">
        <v>8</v>
      </c>
      <c r="C18" s="120">
        <v>30526012.759999998</v>
      </c>
      <c r="D18" s="60">
        <v>593348.91</v>
      </c>
      <c r="E18" s="60">
        <v>11516.949999999999</v>
      </c>
      <c r="F18" s="112">
        <f>SUM(C18:E18)</f>
        <v>31130878.619999997</v>
      </c>
      <c r="G18" s="120">
        <v>28093371.830000002</v>
      </c>
      <c r="H18" s="60">
        <v>174365.02000000002</v>
      </c>
      <c r="I18" s="60">
        <v>1050</v>
      </c>
      <c r="J18" s="61">
        <f>SUM(G18:I18)</f>
        <v>28268786.850000001</v>
      </c>
      <c r="K18" s="162"/>
      <c r="L18" s="162"/>
      <c r="M18" s="162"/>
    </row>
    <row r="19" spans="1:13" s="146" customFormat="1" ht="21.75" customHeight="1" x14ac:dyDescent="0.2">
      <c r="A19" s="147">
        <v>4</v>
      </c>
      <c r="B19" s="148" t="s">
        <v>75</v>
      </c>
      <c r="C19" s="120">
        <v>181707413.34999999</v>
      </c>
      <c r="D19" s="60">
        <v>4767183.63</v>
      </c>
      <c r="E19" s="60">
        <v>13750455.359999999</v>
      </c>
      <c r="F19" s="112">
        <f>SUM(C19:E19)</f>
        <v>200225052.33999997</v>
      </c>
      <c r="G19" s="120">
        <v>183020222.13</v>
      </c>
      <c r="H19" s="60">
        <v>3921599</v>
      </c>
      <c r="I19" s="60">
        <v>13344072.699999999</v>
      </c>
      <c r="J19" s="61">
        <f t="shared" ref="J19:J22" si="1">SUM(G19:I19)</f>
        <v>200285893.82999998</v>
      </c>
      <c r="K19" s="162"/>
      <c r="L19" s="162"/>
      <c r="M19" s="162"/>
    </row>
    <row r="20" spans="1:13" s="146" customFormat="1" ht="15" customHeight="1" x14ac:dyDescent="0.2">
      <c r="A20" s="147">
        <v>5</v>
      </c>
      <c r="B20" s="148" t="s">
        <v>10</v>
      </c>
      <c r="C20" s="120">
        <v>0</v>
      </c>
      <c r="D20" s="60">
        <v>0</v>
      </c>
      <c r="E20" s="60">
        <v>39716.120000000003</v>
      </c>
      <c r="F20" s="112">
        <f>SUM(C20:E20)</f>
        <v>39716.120000000003</v>
      </c>
      <c r="G20" s="120">
        <v>0</v>
      </c>
      <c r="H20" s="60">
        <v>0</v>
      </c>
      <c r="I20" s="60">
        <v>16348.74</v>
      </c>
      <c r="J20" s="61">
        <f t="shared" si="1"/>
        <v>16348.74</v>
      </c>
      <c r="K20" s="162"/>
      <c r="L20" s="162"/>
      <c r="M20" s="162"/>
    </row>
    <row r="21" spans="1:13" s="146" customFormat="1" ht="15" customHeight="1" x14ac:dyDescent="0.2">
      <c r="A21" s="147">
        <v>6</v>
      </c>
      <c r="B21" s="148" t="s">
        <v>82</v>
      </c>
      <c r="C21" s="120">
        <v>0</v>
      </c>
      <c r="D21" s="60">
        <v>0</v>
      </c>
      <c r="E21" s="65">
        <v>0</v>
      </c>
      <c r="F21" s="112">
        <f>SUM(C21:E21)</f>
        <v>0</v>
      </c>
      <c r="G21" s="120">
        <v>0</v>
      </c>
      <c r="H21" s="60">
        <v>0</v>
      </c>
      <c r="I21" s="65">
        <v>0</v>
      </c>
      <c r="J21" s="61">
        <f t="shared" si="1"/>
        <v>0</v>
      </c>
      <c r="K21" s="162"/>
      <c r="L21" s="162"/>
      <c r="M21" s="162"/>
    </row>
    <row r="22" spans="1:13" s="146" customFormat="1" ht="24" customHeight="1" thickBot="1" x14ac:dyDescent="0.25">
      <c r="A22" s="151">
        <v>7</v>
      </c>
      <c r="B22" s="152" t="s">
        <v>76</v>
      </c>
      <c r="C22" s="121">
        <v>1470199.4299999997</v>
      </c>
      <c r="D22" s="62">
        <v>30090</v>
      </c>
      <c r="E22" s="65">
        <v>356312.67</v>
      </c>
      <c r="F22" s="113">
        <f>SUM(C22:E22)</f>
        <v>1856602.0999999996</v>
      </c>
      <c r="G22" s="121">
        <v>2234880</v>
      </c>
      <c r="H22" s="62">
        <v>18695.419999999998</v>
      </c>
      <c r="I22" s="65">
        <v>286000</v>
      </c>
      <c r="J22" s="63">
        <f t="shared" si="1"/>
        <v>2539575.42</v>
      </c>
      <c r="K22" s="162"/>
      <c r="L22" s="162"/>
      <c r="M22" s="162"/>
    </row>
    <row r="23" spans="1:13" s="42" customFormat="1" ht="20.100000000000001" customHeight="1" thickTop="1" thickBot="1" x14ac:dyDescent="0.25">
      <c r="A23" s="220" t="s">
        <v>87</v>
      </c>
      <c r="B23" s="221"/>
      <c r="C23" s="222">
        <f>SUM(C16:C22)</f>
        <v>213703625.53999999</v>
      </c>
      <c r="D23" s="223">
        <f>SUM(D16:D22)</f>
        <v>5390622.54</v>
      </c>
      <c r="E23" s="223">
        <f>SUM(E16:E22)</f>
        <v>14158001.099999998</v>
      </c>
      <c r="F23" s="114">
        <f t="shared" ref="F23" si="2">SUM(C23:E23)</f>
        <v>233252249.17999998</v>
      </c>
      <c r="G23" s="222">
        <f>SUM(G16:G22)</f>
        <v>213348473.96000001</v>
      </c>
      <c r="H23" s="223">
        <f>SUM(H16:H22)</f>
        <v>4114659.44</v>
      </c>
      <c r="I23" s="223">
        <f>SUM(I16:I22)</f>
        <v>13647471.439999999</v>
      </c>
      <c r="J23" s="64">
        <f>SUM(J16:J22)</f>
        <v>231110604.83999997</v>
      </c>
    </row>
    <row r="24" spans="1:13" s="146" customFormat="1" ht="15" customHeight="1" thickTop="1" x14ac:dyDescent="0.2">
      <c r="A24" s="154">
        <v>1</v>
      </c>
      <c r="B24" s="155" t="s">
        <v>13</v>
      </c>
      <c r="C24" s="122">
        <v>78054316.980000004</v>
      </c>
      <c r="D24" s="65">
        <v>2799078.55</v>
      </c>
      <c r="E24" s="65">
        <v>12386819.309999999</v>
      </c>
      <c r="F24" s="115">
        <f t="shared" ref="F24:F29" si="3">SUM(C24:E24)</f>
        <v>93240214.840000004</v>
      </c>
      <c r="G24" s="122">
        <v>77929140.800000012</v>
      </c>
      <c r="H24" s="65">
        <v>2664809.75</v>
      </c>
      <c r="I24" s="65">
        <v>12038957.08</v>
      </c>
      <c r="J24" s="66">
        <f t="shared" ref="J24:J29" si="4">SUM(G24:I24)</f>
        <v>92632907.63000001</v>
      </c>
      <c r="K24" s="162"/>
      <c r="L24" s="162"/>
      <c r="M24" s="162"/>
    </row>
    <row r="25" spans="1:13" s="146" customFormat="1" ht="21.75" customHeight="1" x14ac:dyDescent="0.2">
      <c r="A25" s="147">
        <v>2</v>
      </c>
      <c r="B25" s="148" t="s">
        <v>14</v>
      </c>
      <c r="C25" s="122">
        <v>93620551.849999979</v>
      </c>
      <c r="D25" s="65">
        <v>1894841.2299999997</v>
      </c>
      <c r="E25" s="65">
        <v>1385060.8599999999</v>
      </c>
      <c r="F25" s="112">
        <f t="shared" si="3"/>
        <v>96900453.939999983</v>
      </c>
      <c r="G25" s="120">
        <v>95076555.12000002</v>
      </c>
      <c r="H25" s="65">
        <v>970824.82999999984</v>
      </c>
      <c r="I25" s="65">
        <v>1304369.1899999997</v>
      </c>
      <c r="J25" s="61">
        <f t="shared" si="4"/>
        <v>97351749.140000015</v>
      </c>
      <c r="K25" s="162"/>
      <c r="L25" s="162"/>
      <c r="M25" s="162"/>
    </row>
    <row r="26" spans="1:13" s="146" customFormat="1" ht="15" customHeight="1" x14ac:dyDescent="0.2">
      <c r="A26" s="147">
        <v>3</v>
      </c>
      <c r="B26" s="148" t="s">
        <v>15</v>
      </c>
      <c r="C26" s="120">
        <v>0</v>
      </c>
      <c r="D26" s="65">
        <v>443.13</v>
      </c>
      <c r="E26" s="65">
        <v>0</v>
      </c>
      <c r="F26" s="112">
        <f t="shared" si="3"/>
        <v>443.13</v>
      </c>
      <c r="G26" s="120">
        <v>36.9</v>
      </c>
      <c r="H26" s="65">
        <v>279.07</v>
      </c>
      <c r="I26" s="65">
        <v>0</v>
      </c>
      <c r="J26" s="61">
        <f t="shared" si="4"/>
        <v>315.96999999999997</v>
      </c>
      <c r="K26" s="162"/>
      <c r="L26" s="162"/>
      <c r="M26" s="162"/>
    </row>
    <row r="27" spans="1:13" s="146" customFormat="1" ht="22.5" customHeight="1" x14ac:dyDescent="0.2">
      <c r="A27" s="147">
        <v>4</v>
      </c>
      <c r="B27" s="148" t="s">
        <v>75</v>
      </c>
      <c r="C27" s="122">
        <v>40508682.32</v>
      </c>
      <c r="D27" s="65">
        <v>625718.18000000005</v>
      </c>
      <c r="E27" s="65">
        <v>12403.95</v>
      </c>
      <c r="F27" s="112">
        <f t="shared" si="3"/>
        <v>41146804.450000003</v>
      </c>
      <c r="G27" s="120">
        <v>37113113.75</v>
      </c>
      <c r="H27" s="65">
        <v>466632</v>
      </c>
      <c r="I27" s="65">
        <v>6214.7199999999993</v>
      </c>
      <c r="J27" s="61">
        <f t="shared" si="4"/>
        <v>37585960.469999999</v>
      </c>
      <c r="K27" s="162"/>
      <c r="L27" s="162"/>
      <c r="M27" s="162"/>
    </row>
    <row r="28" spans="1:13" s="146" customFormat="1" ht="15" customHeight="1" x14ac:dyDescent="0.2">
      <c r="A28" s="147">
        <v>6</v>
      </c>
      <c r="B28" s="148" t="s">
        <v>17</v>
      </c>
      <c r="C28" s="122">
        <v>224773.84999999998</v>
      </c>
      <c r="D28" s="65">
        <v>62747.630000000005</v>
      </c>
      <c r="E28" s="65">
        <v>356312.67</v>
      </c>
      <c r="F28" s="112">
        <f t="shared" si="3"/>
        <v>643834.14999999991</v>
      </c>
      <c r="G28" s="120">
        <v>330178.3</v>
      </c>
      <c r="H28" s="65">
        <v>18695.419999999998</v>
      </c>
      <c r="I28" s="65">
        <v>273561.7</v>
      </c>
      <c r="J28" s="61">
        <f t="shared" si="4"/>
        <v>622435.41999999993</v>
      </c>
      <c r="K28" s="162"/>
      <c r="L28" s="162"/>
      <c r="M28" s="162"/>
    </row>
    <row r="29" spans="1:13" s="146" customFormat="1" ht="24" customHeight="1" thickBot="1" x14ac:dyDescent="0.25">
      <c r="A29" s="151">
        <v>7</v>
      </c>
      <c r="B29" s="152" t="s">
        <v>76</v>
      </c>
      <c r="C29" s="122">
        <v>1245425.58</v>
      </c>
      <c r="D29" s="65">
        <v>0</v>
      </c>
      <c r="E29" s="65">
        <v>0</v>
      </c>
      <c r="F29" s="113">
        <f t="shared" si="3"/>
        <v>1245425.58</v>
      </c>
      <c r="G29" s="123">
        <v>1233184.6499999999</v>
      </c>
      <c r="H29" s="65">
        <v>0</v>
      </c>
      <c r="I29" s="65">
        <v>0</v>
      </c>
      <c r="J29" s="63">
        <f t="shared" si="4"/>
        <v>1233184.6499999999</v>
      </c>
      <c r="K29" s="162"/>
      <c r="L29" s="162"/>
      <c r="M29" s="162"/>
    </row>
    <row r="30" spans="1:13" s="42" customFormat="1" ht="20.100000000000001" customHeight="1" thickTop="1" thickBot="1" x14ac:dyDescent="0.25">
      <c r="A30" s="224" t="s">
        <v>88</v>
      </c>
      <c r="B30" s="225"/>
      <c r="C30" s="226">
        <f>SUM(C24:C29)</f>
        <v>213653750.57999998</v>
      </c>
      <c r="D30" s="227">
        <f>SUM(D24:D29)</f>
        <v>5382828.7199999988</v>
      </c>
      <c r="E30" s="227">
        <f>SUM(E24:E29)</f>
        <v>14140596.789999997</v>
      </c>
      <c r="F30" s="116">
        <f>SUM(C30:E30)</f>
        <v>233177176.08999997</v>
      </c>
      <c r="G30" s="226">
        <f>SUM(G24:G29)</f>
        <v>211682209.52000004</v>
      </c>
      <c r="H30" s="227">
        <f>SUM(H24:H29)</f>
        <v>4121241.07</v>
      </c>
      <c r="I30" s="227">
        <f>SUM(I24:I29)</f>
        <v>13623102.689999999</v>
      </c>
      <c r="J30" s="67">
        <f>SUM(J24:J29)</f>
        <v>229426553.28000003</v>
      </c>
    </row>
    <row r="31" spans="1:13" s="43" customFormat="1" ht="24" customHeight="1" thickTop="1" thickBot="1" x14ac:dyDescent="0.25">
      <c r="A31" s="218" t="s">
        <v>42</v>
      </c>
      <c r="B31" s="219"/>
      <c r="C31" s="228">
        <f>+C23-C30</f>
        <v>49874.960000008345</v>
      </c>
      <c r="D31" s="230">
        <f>+D23-D30</f>
        <v>7793.8200000012293</v>
      </c>
      <c r="E31" s="230">
        <f>+E23-E30</f>
        <v>17404.310000000522</v>
      </c>
      <c r="F31" s="228">
        <f>SUM(C31:E31)</f>
        <v>75073.090000010096</v>
      </c>
      <c r="G31" s="228">
        <f>+G23-G30</f>
        <v>1666264.4399999678</v>
      </c>
      <c r="H31" s="230">
        <f>+H23-H30</f>
        <v>-6581.6299999998882</v>
      </c>
      <c r="I31" s="230">
        <f>+I23-I30</f>
        <v>24368.75</v>
      </c>
      <c r="J31" s="229">
        <f>+J23-J30</f>
        <v>1684051.5599999428</v>
      </c>
    </row>
    <row r="32" spans="1:13" ht="18" customHeight="1" thickTop="1" x14ac:dyDescent="0.2">
      <c r="A32" s="26" t="s">
        <v>24</v>
      </c>
      <c r="B32" s="27"/>
      <c r="C32" s="33"/>
      <c r="D32" s="34"/>
      <c r="E32" s="34"/>
      <c r="F32" s="28"/>
      <c r="G32" s="33"/>
      <c r="H32" s="34"/>
      <c r="I32" s="34"/>
      <c r="J32" s="28"/>
    </row>
    <row r="33" spans="1:13" ht="12.95" hidden="1" customHeight="1" x14ac:dyDescent="0.2">
      <c r="A33" s="39"/>
      <c r="B33" s="29" t="s">
        <v>18</v>
      </c>
      <c r="C33" s="129"/>
      <c r="D33" s="40"/>
      <c r="E33" s="68">
        <v>0</v>
      </c>
      <c r="F33" s="115">
        <f>SUM(C33:D33)</f>
        <v>0</v>
      </c>
      <c r="G33" s="125">
        <v>0</v>
      </c>
      <c r="H33" s="40">
        <v>0</v>
      </c>
      <c r="I33" s="68">
        <v>0</v>
      </c>
      <c r="J33" s="66">
        <f t="shared" ref="J33:J39" si="5">SUM(G33:H33)</f>
        <v>0</v>
      </c>
    </row>
    <row r="34" spans="1:13" ht="12.95" hidden="1" customHeight="1" x14ac:dyDescent="0.2">
      <c r="A34" s="32"/>
      <c r="B34" s="31" t="s">
        <v>21</v>
      </c>
      <c r="C34" s="130"/>
      <c r="D34" s="41"/>
      <c r="E34" s="69">
        <v>0</v>
      </c>
      <c r="F34" s="112">
        <f t="shared" ref="F34:F40" si="6">SUM(C34:E34)</f>
        <v>0</v>
      </c>
      <c r="G34" s="126">
        <v>0</v>
      </c>
      <c r="H34" s="41">
        <v>0</v>
      </c>
      <c r="I34" s="69">
        <v>0</v>
      </c>
      <c r="J34" s="61">
        <f t="shared" si="5"/>
        <v>0</v>
      </c>
    </row>
    <row r="35" spans="1:13" s="146" customFormat="1" ht="21.75" customHeight="1" x14ac:dyDescent="0.2">
      <c r="A35" s="159"/>
      <c r="B35" s="148" t="s">
        <v>79</v>
      </c>
      <c r="C35" s="127">
        <v>-1006430.6499999948</v>
      </c>
      <c r="D35" s="70">
        <v>-17788.199999999953</v>
      </c>
      <c r="E35" s="60">
        <v>163</v>
      </c>
      <c r="F35" s="112">
        <f t="shared" si="6"/>
        <v>-1024055.8499999947</v>
      </c>
      <c r="G35" s="127">
        <v>-1613086.650000006</v>
      </c>
      <c r="H35" s="70">
        <v>39216.350000000006</v>
      </c>
      <c r="I35" s="70">
        <v>0</v>
      </c>
      <c r="J35" s="61">
        <f>SUM(G35:I35)</f>
        <v>-1573870.3000000059</v>
      </c>
      <c r="K35" s="162"/>
      <c r="L35" s="162"/>
      <c r="M35" s="162"/>
    </row>
    <row r="36" spans="1:13" s="146" customFormat="1" ht="15" customHeight="1" x14ac:dyDescent="0.2">
      <c r="A36" s="159"/>
      <c r="B36" s="160" t="s">
        <v>23</v>
      </c>
      <c r="C36" s="126">
        <v>0</v>
      </c>
      <c r="D36" s="69">
        <v>0</v>
      </c>
      <c r="E36" s="70">
        <v>0</v>
      </c>
      <c r="F36" s="112">
        <f t="shared" si="6"/>
        <v>0</v>
      </c>
      <c r="G36" s="126"/>
      <c r="H36" s="69"/>
      <c r="I36" s="70"/>
      <c r="J36" s="61">
        <f t="shared" si="5"/>
        <v>0</v>
      </c>
      <c r="K36" s="162"/>
      <c r="L36" s="162"/>
      <c r="M36" s="162"/>
    </row>
    <row r="37" spans="1:13" s="146" customFormat="1" ht="15" customHeight="1" x14ac:dyDescent="0.2">
      <c r="A37" s="159"/>
      <c r="B37" s="148" t="s">
        <v>22</v>
      </c>
      <c r="C37" s="126">
        <v>0</v>
      </c>
      <c r="D37" s="69">
        <v>0</v>
      </c>
      <c r="E37" s="69">
        <v>0</v>
      </c>
      <c r="F37" s="112">
        <f t="shared" si="6"/>
        <v>0</v>
      </c>
      <c r="G37" s="126"/>
      <c r="H37" s="69"/>
      <c r="I37" s="69">
        <v>0</v>
      </c>
      <c r="J37" s="61">
        <f t="shared" si="5"/>
        <v>0</v>
      </c>
      <c r="K37" s="162"/>
      <c r="L37" s="162"/>
      <c r="M37" s="162"/>
    </row>
    <row r="38" spans="1:13" s="146" customFormat="1" ht="15" customHeight="1" x14ac:dyDescent="0.2">
      <c r="A38" s="159"/>
      <c r="B38" s="160" t="s">
        <v>19</v>
      </c>
      <c r="C38" s="126">
        <v>0</v>
      </c>
      <c r="D38" s="69">
        <v>0</v>
      </c>
      <c r="E38" s="69">
        <v>0</v>
      </c>
      <c r="F38" s="112">
        <f t="shared" si="6"/>
        <v>0</v>
      </c>
      <c r="G38" s="126"/>
      <c r="H38" s="69"/>
      <c r="I38" s="69">
        <v>0</v>
      </c>
      <c r="J38" s="61">
        <f t="shared" si="5"/>
        <v>0</v>
      </c>
      <c r="K38" s="162"/>
      <c r="L38" s="162"/>
      <c r="M38" s="162"/>
    </row>
    <row r="39" spans="1:13" s="146" customFormat="1" ht="15" customHeight="1" x14ac:dyDescent="0.2">
      <c r="A39" s="159"/>
      <c r="B39" s="160" t="s">
        <v>20</v>
      </c>
      <c r="C39" s="126">
        <v>0</v>
      </c>
      <c r="D39" s="69">
        <v>0</v>
      </c>
      <c r="E39" s="69">
        <v>0</v>
      </c>
      <c r="F39" s="112">
        <f t="shared" si="6"/>
        <v>0</v>
      </c>
      <c r="G39" s="126"/>
      <c r="H39" s="69"/>
      <c r="I39" s="69">
        <v>0</v>
      </c>
      <c r="J39" s="61">
        <f t="shared" si="5"/>
        <v>0</v>
      </c>
      <c r="K39" s="162"/>
      <c r="L39" s="162"/>
      <c r="M39" s="162"/>
    </row>
    <row r="40" spans="1:13" s="146" customFormat="1" ht="15" customHeight="1" thickBot="1" x14ac:dyDescent="0.25">
      <c r="A40" s="161"/>
      <c r="B40" s="163" t="s">
        <v>49</v>
      </c>
      <c r="C40" s="128">
        <v>0</v>
      </c>
      <c r="D40" s="71">
        <v>0</v>
      </c>
      <c r="E40" s="71">
        <v>0</v>
      </c>
      <c r="F40" s="124">
        <f t="shared" si="6"/>
        <v>0</v>
      </c>
      <c r="G40" s="128"/>
      <c r="H40" s="71"/>
      <c r="I40" s="71"/>
      <c r="J40" s="72"/>
      <c r="K40" s="162"/>
      <c r="L40" s="162"/>
      <c r="M40" s="162"/>
    </row>
    <row r="41" spans="1:13" s="42" customFormat="1" ht="20.100000000000001" customHeight="1" thickTop="1" thickBot="1" x14ac:dyDescent="0.25">
      <c r="A41" s="231" t="s">
        <v>43</v>
      </c>
      <c r="B41" s="232"/>
      <c r="C41" s="233">
        <f t="shared" ref="C41:J41" si="7">SUM(C35:C40)</f>
        <v>-1006430.6499999948</v>
      </c>
      <c r="D41" s="234">
        <f t="shared" si="7"/>
        <v>-17788.199999999953</v>
      </c>
      <c r="E41" s="234">
        <f t="shared" si="7"/>
        <v>163</v>
      </c>
      <c r="F41" s="235">
        <f t="shared" si="7"/>
        <v>-1024055.8499999947</v>
      </c>
      <c r="G41" s="233">
        <f t="shared" si="7"/>
        <v>-1613086.650000006</v>
      </c>
      <c r="H41" s="234">
        <f t="shared" si="7"/>
        <v>39216.350000000006</v>
      </c>
      <c r="I41" s="234">
        <f t="shared" si="7"/>
        <v>0</v>
      </c>
      <c r="J41" s="236">
        <f t="shared" si="7"/>
        <v>-1573870.3000000059</v>
      </c>
    </row>
    <row r="42" spans="1:13" s="43" customFormat="1" ht="24" customHeight="1" thickTop="1" x14ac:dyDescent="0.2">
      <c r="A42" s="218" t="s">
        <v>91</v>
      </c>
      <c r="B42" s="219"/>
      <c r="C42" s="228">
        <f>+C31+C41</f>
        <v>-956555.68999998644</v>
      </c>
      <c r="D42" s="230">
        <f>+D31+D41</f>
        <v>-9994.3799999987241</v>
      </c>
      <c r="E42" s="230">
        <f>+E31+E41</f>
        <v>17567.310000000522</v>
      </c>
      <c r="F42" s="228">
        <f>SUM(C42:E42)</f>
        <v>-948982.75999998464</v>
      </c>
      <c r="G42" s="228">
        <f>+G31+G41</f>
        <v>53177.789999961853</v>
      </c>
      <c r="H42" s="230">
        <f>+H31+H41</f>
        <v>32634.720000000118</v>
      </c>
      <c r="I42" s="230">
        <f>+I31+I41</f>
        <v>24368.75</v>
      </c>
      <c r="J42" s="229">
        <f>+J31+J41</f>
        <v>110181.25999993691</v>
      </c>
    </row>
    <row r="44" spans="1:13" x14ac:dyDescent="0.2">
      <c r="C44" s="11"/>
      <c r="I44" s="11"/>
    </row>
    <row r="50" spans="3:3" x14ac:dyDescent="0.2">
      <c r="C50" s="11"/>
    </row>
  </sheetData>
  <phoneticPr fontId="3" type="noConversion"/>
  <printOptions horizontalCentered="1"/>
  <pageMargins left="0" right="0" top="0.19685039370078741" bottom="0.31496062992125984" header="0" footer="0.19685039370078741"/>
  <pageSetup paperSize="9" scale="87" orientation="landscape" r:id="rId1"/>
  <headerFooter alignWithMargins="0"/>
  <ignoredErrors>
    <ignoredError sqref="F41:F42 J23 J35 F23" formula="1"/>
    <ignoredError sqref="J37:J39 G41:I41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O44"/>
  <sheetViews>
    <sheetView showGridLines="0" showZeros="0" topLeftCell="A17" zoomScaleNormal="100" workbookViewId="0">
      <selection activeCell="I8" sqref="I8"/>
    </sheetView>
  </sheetViews>
  <sheetFormatPr baseColWidth="10" defaultColWidth="11.42578125" defaultRowHeight="11.25" x14ac:dyDescent="0.2"/>
  <cols>
    <col min="1" max="1" width="4.85546875" style="2" customWidth="1"/>
    <col min="2" max="2" width="51.5703125" style="2" customWidth="1"/>
    <col min="3" max="4" width="13.140625" style="2" customWidth="1"/>
    <col min="5" max="5" width="12.85546875" style="2" customWidth="1"/>
    <col min="6" max="6" width="10.7109375" style="2" customWidth="1"/>
    <col min="7" max="7" width="11.42578125" style="2" customWidth="1"/>
    <col min="8" max="8" width="13.28515625" style="2" customWidth="1"/>
    <col min="9" max="9" width="10.5703125" style="2" customWidth="1"/>
    <col min="10" max="10" width="13.140625" style="2" customWidth="1"/>
    <col min="11" max="13" width="11.42578125" style="2"/>
    <col min="14" max="14" width="11.7109375" style="2" bestFit="1" customWidth="1"/>
    <col min="15" max="16384" width="11.42578125" style="2"/>
  </cols>
  <sheetData>
    <row r="2" spans="1:15" x14ac:dyDescent="0.2">
      <c r="M2" s="18"/>
      <c r="N2" s="22" t="s">
        <v>44</v>
      </c>
      <c r="O2" s="23" t="s">
        <v>45</v>
      </c>
    </row>
    <row r="3" spans="1:15" x14ac:dyDescent="0.2">
      <c r="M3" s="5">
        <v>1</v>
      </c>
      <c r="N3" s="13">
        <f>+J25</f>
        <v>24549788.02</v>
      </c>
      <c r="O3" s="14"/>
    </row>
    <row r="4" spans="1:15" x14ac:dyDescent="0.2">
      <c r="M4" s="15">
        <v>2</v>
      </c>
      <c r="N4" s="16">
        <f>+J24+J26+J30+J32</f>
        <v>14928475.559999999</v>
      </c>
      <c r="O4" s="17"/>
    </row>
    <row r="5" spans="1:15" x14ac:dyDescent="0.2">
      <c r="M5" s="15">
        <v>3</v>
      </c>
      <c r="N5" s="16">
        <f>+J27</f>
        <v>9046.17</v>
      </c>
      <c r="O5" s="17">
        <f>+J14+J16+J20</f>
        <v>33591551.25</v>
      </c>
    </row>
    <row r="6" spans="1:15" x14ac:dyDescent="0.2">
      <c r="M6" s="15">
        <v>4</v>
      </c>
      <c r="N6" s="16">
        <f>+J35</f>
        <v>0</v>
      </c>
      <c r="O6" s="17">
        <f>+J17+J21</f>
        <v>7296072.370000001</v>
      </c>
    </row>
    <row r="7" spans="1:15" x14ac:dyDescent="0.2">
      <c r="M7" s="15">
        <v>5</v>
      </c>
      <c r="N7" s="16"/>
      <c r="O7" s="17">
        <f>+J18</f>
        <v>56962.67</v>
      </c>
    </row>
    <row r="8" spans="1:15" x14ac:dyDescent="0.2">
      <c r="M8" s="5">
        <v>6</v>
      </c>
      <c r="N8" s="13">
        <f>+J31</f>
        <v>-1187615.6900000002</v>
      </c>
      <c r="O8" s="14"/>
    </row>
    <row r="9" spans="1:15" x14ac:dyDescent="0.2">
      <c r="M9" s="5">
        <v>7</v>
      </c>
      <c r="N9" s="13"/>
      <c r="O9" s="14">
        <f>+J22</f>
        <v>0</v>
      </c>
    </row>
    <row r="10" spans="1:15" hidden="1" x14ac:dyDescent="0.2">
      <c r="M10" s="19" t="s">
        <v>47</v>
      </c>
      <c r="N10" s="20">
        <f>SUM(N3:N9)</f>
        <v>38299694.060000002</v>
      </c>
      <c r="O10" s="21">
        <f>SUM(O3:O9)</f>
        <v>40944586.290000007</v>
      </c>
    </row>
    <row r="11" spans="1:15" ht="12" customHeight="1" x14ac:dyDescent="0.2">
      <c r="A11" s="8" t="s">
        <v>46</v>
      </c>
      <c r="B11" s="7"/>
      <c r="C11" s="7"/>
      <c r="D11" s="7"/>
      <c r="E11" s="7"/>
      <c r="F11" s="7"/>
      <c r="G11" s="7"/>
      <c r="H11" s="7"/>
      <c r="I11" s="7"/>
      <c r="J11" s="7"/>
      <c r="O11" s="3">
        <f>+O10-N10</f>
        <v>2644892.2300000042</v>
      </c>
    </row>
    <row r="12" spans="1:15" ht="12.75" x14ac:dyDescent="0.2">
      <c r="J12" s="307"/>
    </row>
    <row r="13" spans="1:15" s="43" customFormat="1" ht="54" customHeight="1" x14ac:dyDescent="0.2">
      <c r="A13" s="52"/>
      <c r="B13" s="53"/>
      <c r="C13" s="54" t="s">
        <v>66</v>
      </c>
      <c r="D13" s="55" t="s">
        <v>67</v>
      </c>
      <c r="E13" s="55" t="s">
        <v>68</v>
      </c>
      <c r="F13" s="55" t="s">
        <v>106</v>
      </c>
      <c r="G13" s="203" t="s">
        <v>98</v>
      </c>
      <c r="H13" s="55" t="s">
        <v>96</v>
      </c>
      <c r="I13" s="203" t="s">
        <v>97</v>
      </c>
      <c r="J13" s="56" t="s">
        <v>25</v>
      </c>
      <c r="N13" s="132"/>
    </row>
    <row r="14" spans="1:15" s="146" customFormat="1" ht="15" customHeight="1" x14ac:dyDescent="0.2">
      <c r="A14" s="177">
        <v>3</v>
      </c>
      <c r="B14" s="174" t="s">
        <v>26</v>
      </c>
      <c r="C14" s="178">
        <v>712563.19</v>
      </c>
      <c r="D14" s="179">
        <v>15273977.210000001</v>
      </c>
      <c r="E14" s="179">
        <v>16088975.370000001</v>
      </c>
      <c r="F14" s="179">
        <v>0</v>
      </c>
      <c r="G14" s="179">
        <v>457776.98000000004</v>
      </c>
      <c r="H14" s="179">
        <v>0</v>
      </c>
      <c r="I14" s="215">
        <v>0</v>
      </c>
      <c r="J14" s="180">
        <f>SUM(C14:I14)</f>
        <v>32533292.750000004</v>
      </c>
    </row>
    <row r="15" spans="1:15" s="146" customFormat="1" ht="18" hidden="1" customHeight="1" x14ac:dyDescent="0.2">
      <c r="A15" s="181"/>
      <c r="B15" s="175" t="s">
        <v>0</v>
      </c>
      <c r="C15" s="182"/>
      <c r="D15" s="183"/>
      <c r="E15" s="183"/>
      <c r="F15" s="183"/>
      <c r="G15" s="183"/>
      <c r="H15" s="183"/>
      <c r="I15" s="216"/>
      <c r="J15" s="184" t="e">
        <f>+#REF!+H15+D15</f>
        <v>#REF!</v>
      </c>
    </row>
    <row r="16" spans="1:15" s="146" customFormat="1" ht="22.5" x14ac:dyDescent="0.2">
      <c r="A16" s="181">
        <v>3</v>
      </c>
      <c r="B16" s="175" t="s">
        <v>27</v>
      </c>
      <c r="C16" s="182">
        <v>1048775.8799999999</v>
      </c>
      <c r="D16" s="183">
        <v>258</v>
      </c>
      <c r="E16" s="183">
        <v>0</v>
      </c>
      <c r="F16" s="183">
        <v>0</v>
      </c>
      <c r="G16" s="183">
        <v>9224.6200000000008</v>
      </c>
      <c r="H16" s="183">
        <v>0</v>
      </c>
      <c r="I16" s="216">
        <v>0</v>
      </c>
      <c r="J16" s="184">
        <f t="shared" ref="J16:J35" si="0">SUM(C16:I16)</f>
        <v>1058258.5</v>
      </c>
    </row>
    <row r="17" spans="1:10" s="146" customFormat="1" ht="23.25" customHeight="1" x14ac:dyDescent="0.2">
      <c r="A17" s="181">
        <v>4</v>
      </c>
      <c r="B17" s="175" t="s">
        <v>28</v>
      </c>
      <c r="C17" s="182">
        <v>0</v>
      </c>
      <c r="D17" s="183">
        <v>16094.5</v>
      </c>
      <c r="E17" s="183">
        <v>4999132.6900000004</v>
      </c>
      <c r="F17" s="183">
        <v>0</v>
      </c>
      <c r="G17" s="183">
        <v>1508</v>
      </c>
      <c r="H17" s="183">
        <v>1089337.1800000002</v>
      </c>
      <c r="I17" s="216">
        <v>0</v>
      </c>
      <c r="J17" s="184">
        <f t="shared" si="0"/>
        <v>6106072.370000001</v>
      </c>
    </row>
    <row r="18" spans="1:10" s="146" customFormat="1" ht="15" customHeight="1" x14ac:dyDescent="0.2">
      <c r="A18" s="181">
        <v>5</v>
      </c>
      <c r="B18" s="175" t="s">
        <v>29</v>
      </c>
      <c r="C18" s="182">
        <v>56962.67</v>
      </c>
      <c r="D18" s="183">
        <v>0</v>
      </c>
      <c r="E18" s="183">
        <v>0</v>
      </c>
      <c r="F18" s="183">
        <v>0</v>
      </c>
      <c r="G18" s="183">
        <v>0</v>
      </c>
      <c r="H18" s="183">
        <v>0</v>
      </c>
      <c r="I18" s="216">
        <v>0</v>
      </c>
      <c r="J18" s="184">
        <f t="shared" si="0"/>
        <v>56962.67</v>
      </c>
    </row>
    <row r="19" spans="1:10" s="146" customFormat="1" ht="18" hidden="1" customHeight="1" x14ac:dyDescent="0.2">
      <c r="A19" s="181"/>
      <c r="B19" s="175" t="s">
        <v>1</v>
      </c>
      <c r="C19" s="182"/>
      <c r="D19" s="183"/>
      <c r="E19" s="183"/>
      <c r="F19" s="183"/>
      <c r="G19" s="183"/>
      <c r="H19" s="183"/>
      <c r="I19" s="216"/>
      <c r="J19" s="184">
        <f t="shared" si="0"/>
        <v>0</v>
      </c>
    </row>
    <row r="20" spans="1:10" s="146" customFormat="1" ht="15" customHeight="1" x14ac:dyDescent="0.2">
      <c r="A20" s="181">
        <v>3</v>
      </c>
      <c r="B20" s="175" t="s">
        <v>30</v>
      </c>
      <c r="C20" s="182">
        <v>0</v>
      </c>
      <c r="D20" s="183">
        <v>0</v>
      </c>
      <c r="E20" s="183">
        <v>0</v>
      </c>
      <c r="F20" s="183">
        <v>0</v>
      </c>
      <c r="G20" s="183">
        <v>0</v>
      </c>
      <c r="H20" s="183">
        <v>0</v>
      </c>
      <c r="I20" s="216">
        <v>0</v>
      </c>
      <c r="J20" s="184">
        <f t="shared" si="0"/>
        <v>0</v>
      </c>
    </row>
    <row r="21" spans="1:10" s="146" customFormat="1" ht="15" customHeight="1" x14ac:dyDescent="0.2">
      <c r="A21" s="181">
        <v>4</v>
      </c>
      <c r="B21" s="175" t="s">
        <v>31</v>
      </c>
      <c r="C21" s="182">
        <v>500000</v>
      </c>
      <c r="D21" s="183">
        <v>0</v>
      </c>
      <c r="E21" s="183">
        <v>0</v>
      </c>
      <c r="F21" s="183">
        <v>0</v>
      </c>
      <c r="G21" s="183">
        <v>450000</v>
      </c>
      <c r="H21" s="183">
        <v>240000</v>
      </c>
      <c r="I21" s="216">
        <v>0</v>
      </c>
      <c r="J21" s="184">
        <f t="shared" si="0"/>
        <v>1190000</v>
      </c>
    </row>
    <row r="22" spans="1:10" s="146" customFormat="1" ht="15" customHeight="1" thickBot="1" x14ac:dyDescent="0.25">
      <c r="A22" s="151">
        <v>7</v>
      </c>
      <c r="B22" s="142" t="s">
        <v>32</v>
      </c>
      <c r="C22" s="62">
        <v>0</v>
      </c>
      <c r="D22" s="167">
        <v>0</v>
      </c>
      <c r="E22" s="167">
        <v>0</v>
      </c>
      <c r="F22" s="167">
        <v>0</v>
      </c>
      <c r="G22" s="167">
        <v>0</v>
      </c>
      <c r="H22" s="167">
        <v>0</v>
      </c>
      <c r="I22" s="204">
        <v>0</v>
      </c>
      <c r="J22" s="63">
        <f t="shared" si="0"/>
        <v>0</v>
      </c>
    </row>
    <row r="23" spans="1:10" s="42" customFormat="1" ht="24.75" customHeight="1" thickTop="1" thickBot="1" x14ac:dyDescent="0.25">
      <c r="A23" s="220" t="s">
        <v>89</v>
      </c>
      <c r="B23" s="221"/>
      <c r="C23" s="255">
        <f>SUM(C14:C22)</f>
        <v>2318301.7399999998</v>
      </c>
      <c r="D23" s="256">
        <f t="shared" ref="D23:H23" si="1">SUM(D14:D22)</f>
        <v>15290329.710000001</v>
      </c>
      <c r="E23" s="256">
        <f t="shared" si="1"/>
        <v>21088108.060000002</v>
      </c>
      <c r="F23" s="256"/>
      <c r="G23" s="256">
        <f t="shared" si="1"/>
        <v>918509.60000000009</v>
      </c>
      <c r="H23" s="256">
        <f t="shared" si="1"/>
        <v>1329337.1800000002</v>
      </c>
      <c r="I23" s="257">
        <f t="shared" ref="I23" si="2">SUM(I14:I22)</f>
        <v>0</v>
      </c>
      <c r="J23" s="49">
        <f t="shared" si="0"/>
        <v>40944586.290000007</v>
      </c>
    </row>
    <row r="24" spans="1:10" s="146" customFormat="1" ht="15" customHeight="1" thickTop="1" x14ac:dyDescent="0.2">
      <c r="A24" s="185">
        <v>2</v>
      </c>
      <c r="B24" s="176" t="s">
        <v>33</v>
      </c>
      <c r="C24" s="178">
        <v>884649.17999999993</v>
      </c>
      <c r="D24" s="179">
        <v>6738317.1200000001</v>
      </c>
      <c r="E24" s="179">
        <v>1561145.3</v>
      </c>
      <c r="F24" s="179">
        <v>0</v>
      </c>
      <c r="G24" s="179">
        <v>11709.29</v>
      </c>
      <c r="H24" s="179">
        <v>0</v>
      </c>
      <c r="I24" s="215">
        <v>0</v>
      </c>
      <c r="J24" s="188">
        <f t="shared" si="0"/>
        <v>9195820.8899999987</v>
      </c>
    </row>
    <row r="25" spans="1:10" s="146" customFormat="1" ht="15" customHeight="1" x14ac:dyDescent="0.2">
      <c r="A25" s="181">
        <v>1</v>
      </c>
      <c r="B25" s="175" t="s">
        <v>34</v>
      </c>
      <c r="C25" s="182">
        <v>754123.13000000012</v>
      </c>
      <c r="D25" s="183">
        <v>8018863.5600000005</v>
      </c>
      <c r="E25" s="183">
        <v>15509327.539999999</v>
      </c>
      <c r="F25" s="183">
        <v>0</v>
      </c>
      <c r="G25" s="183">
        <v>214170.02</v>
      </c>
      <c r="H25" s="183">
        <v>53303.770000000004</v>
      </c>
      <c r="I25" s="216">
        <v>0</v>
      </c>
      <c r="J25" s="184">
        <f t="shared" si="0"/>
        <v>24549788.02</v>
      </c>
    </row>
    <row r="26" spans="1:10" s="146" customFormat="1" ht="15" customHeight="1" x14ac:dyDescent="0.2">
      <c r="A26" s="181">
        <v>2</v>
      </c>
      <c r="B26" s="175" t="s">
        <v>35</v>
      </c>
      <c r="C26" s="182">
        <v>2069346.4999999998</v>
      </c>
      <c r="D26" s="183">
        <v>175516.72</v>
      </c>
      <c r="E26" s="183">
        <v>2153182</v>
      </c>
      <c r="F26" s="183">
        <v>7493.23</v>
      </c>
      <c r="G26" s="183">
        <v>672388.7</v>
      </c>
      <c r="H26" s="183">
        <v>1387313.74</v>
      </c>
      <c r="I26" s="216">
        <v>0</v>
      </c>
      <c r="J26" s="184">
        <f t="shared" si="0"/>
        <v>6465240.8900000006</v>
      </c>
    </row>
    <row r="27" spans="1:10" s="146" customFormat="1" ht="15" customHeight="1" x14ac:dyDescent="0.2">
      <c r="A27" s="181">
        <v>3</v>
      </c>
      <c r="B27" s="175" t="s">
        <v>36</v>
      </c>
      <c r="C27" s="182">
        <v>7073.17</v>
      </c>
      <c r="D27" s="183">
        <v>0</v>
      </c>
      <c r="E27" s="183">
        <v>1925</v>
      </c>
      <c r="F27" s="183">
        <v>0</v>
      </c>
      <c r="G27" s="183">
        <v>0</v>
      </c>
      <c r="H27" s="183">
        <v>48</v>
      </c>
      <c r="I27" s="216">
        <v>0</v>
      </c>
      <c r="J27" s="184">
        <f t="shared" si="0"/>
        <v>9046.17</v>
      </c>
    </row>
    <row r="28" spans="1:10" s="146" customFormat="1" ht="18" customHeight="1" x14ac:dyDescent="0.2">
      <c r="A28" s="181">
        <v>2</v>
      </c>
      <c r="B28" s="175" t="s">
        <v>2</v>
      </c>
      <c r="C28" s="182">
        <v>0</v>
      </c>
      <c r="D28" s="183">
        <v>32359.21</v>
      </c>
      <c r="E28" s="183">
        <v>95898.01</v>
      </c>
      <c r="F28" s="183">
        <v>0</v>
      </c>
      <c r="G28" s="183">
        <v>0</v>
      </c>
      <c r="H28" s="183">
        <v>0</v>
      </c>
      <c r="I28" s="216">
        <v>0</v>
      </c>
      <c r="J28" s="184">
        <f t="shared" si="0"/>
        <v>128257.22</v>
      </c>
    </row>
    <row r="29" spans="1:10" s="146" customFormat="1" ht="18" hidden="1" customHeight="1" x14ac:dyDescent="0.2">
      <c r="A29" s="181"/>
      <c r="B29" s="175" t="s">
        <v>3</v>
      </c>
      <c r="C29" s="182"/>
      <c r="D29" s="183"/>
      <c r="E29" s="183"/>
      <c r="F29" s="183"/>
      <c r="G29" s="183"/>
      <c r="H29" s="183"/>
      <c r="I29" s="216">
        <v>0</v>
      </c>
      <c r="J29" s="184">
        <f t="shared" si="0"/>
        <v>0</v>
      </c>
    </row>
    <row r="30" spans="1:10" s="146" customFormat="1" ht="15" customHeight="1" x14ac:dyDescent="0.2">
      <c r="A30" s="181">
        <v>2</v>
      </c>
      <c r="B30" s="175" t="s">
        <v>37</v>
      </c>
      <c r="C30" s="182">
        <v>0</v>
      </c>
      <c r="D30" s="183">
        <v>0</v>
      </c>
      <c r="E30" s="183">
        <v>0</v>
      </c>
      <c r="F30" s="183">
        <v>0</v>
      </c>
      <c r="G30" s="183">
        <v>0</v>
      </c>
      <c r="H30" s="183">
        <v>0</v>
      </c>
      <c r="I30" s="216">
        <v>0</v>
      </c>
      <c r="J30" s="184">
        <f t="shared" si="0"/>
        <v>0</v>
      </c>
    </row>
    <row r="31" spans="1:10" s="146" customFormat="1" ht="33.75" x14ac:dyDescent="0.2">
      <c r="A31" s="181">
        <v>6</v>
      </c>
      <c r="B31" s="175" t="s">
        <v>38</v>
      </c>
      <c r="C31" s="182">
        <v>-1293022.99</v>
      </c>
      <c r="D31" s="183">
        <v>0</v>
      </c>
      <c r="E31" s="183">
        <v>114807.88999999998</v>
      </c>
      <c r="F31" s="183">
        <v>0</v>
      </c>
      <c r="G31" s="183">
        <v>-9400.5899999999983</v>
      </c>
      <c r="H31" s="183">
        <v>0</v>
      </c>
      <c r="I31" s="216">
        <v>0</v>
      </c>
      <c r="J31" s="184">
        <f t="shared" si="0"/>
        <v>-1187615.6900000002</v>
      </c>
    </row>
    <row r="32" spans="1:10" s="146" customFormat="1" ht="33.75" x14ac:dyDescent="0.2">
      <c r="A32" s="181">
        <v>2</v>
      </c>
      <c r="B32" s="175" t="s">
        <v>65</v>
      </c>
      <c r="C32" s="182">
        <v>-732586.22</v>
      </c>
      <c r="D32" s="183">
        <v>0</v>
      </c>
      <c r="E32" s="183">
        <v>0</v>
      </c>
      <c r="F32" s="183">
        <v>0</v>
      </c>
      <c r="G32" s="183">
        <v>0</v>
      </c>
      <c r="H32" s="183">
        <v>0</v>
      </c>
      <c r="I32" s="216">
        <v>0</v>
      </c>
      <c r="J32" s="184">
        <f t="shared" si="0"/>
        <v>-732586.22</v>
      </c>
    </row>
    <row r="33" spans="1:10" s="146" customFormat="1" ht="18" hidden="1" customHeight="1" x14ac:dyDescent="0.2">
      <c r="A33" s="168"/>
      <c r="B33" s="165" t="s">
        <v>4</v>
      </c>
      <c r="C33" s="62"/>
      <c r="D33" s="167"/>
      <c r="E33" s="167"/>
      <c r="F33" s="167"/>
      <c r="G33" s="167"/>
      <c r="H33" s="167"/>
      <c r="I33" s="204">
        <v>0</v>
      </c>
      <c r="J33" s="72">
        <f t="shared" si="0"/>
        <v>0</v>
      </c>
    </row>
    <row r="34" spans="1:10" s="146" customFormat="1" ht="24.95" hidden="1" customHeight="1" x14ac:dyDescent="0.2">
      <c r="A34" s="171"/>
      <c r="B34" s="166" t="s">
        <v>5</v>
      </c>
      <c r="C34" s="62"/>
      <c r="D34" s="167"/>
      <c r="E34" s="167"/>
      <c r="F34" s="167"/>
      <c r="G34" s="167"/>
      <c r="H34" s="167"/>
      <c r="I34" s="204">
        <v>0</v>
      </c>
      <c r="J34" s="73">
        <f t="shared" si="0"/>
        <v>0</v>
      </c>
    </row>
    <row r="35" spans="1:10" s="146" customFormat="1" ht="23.25" thickBot="1" x14ac:dyDescent="0.25">
      <c r="A35" s="151">
        <v>4</v>
      </c>
      <c r="B35" s="142" t="s">
        <v>39</v>
      </c>
      <c r="C35" s="62">
        <v>0</v>
      </c>
      <c r="D35" s="167">
        <v>0</v>
      </c>
      <c r="E35" s="167">
        <v>0</v>
      </c>
      <c r="F35" s="167">
        <v>0</v>
      </c>
      <c r="G35" s="167">
        <v>0</v>
      </c>
      <c r="H35" s="167">
        <v>0</v>
      </c>
      <c r="I35" s="204">
        <v>0</v>
      </c>
      <c r="J35" s="63">
        <f t="shared" si="0"/>
        <v>0</v>
      </c>
    </row>
    <row r="36" spans="1:10" s="42" customFormat="1" ht="24" customHeight="1" thickTop="1" thickBot="1" x14ac:dyDescent="0.25">
      <c r="A36" s="220" t="s">
        <v>88</v>
      </c>
      <c r="B36" s="221"/>
      <c r="C36" s="255">
        <f>SUM(C24:C35)</f>
        <v>1689582.7699999993</v>
      </c>
      <c r="D36" s="256">
        <f t="shared" ref="D36:H36" si="3">SUM(D24:D35)</f>
        <v>14965056.610000001</v>
      </c>
      <c r="E36" s="256">
        <f t="shared" si="3"/>
        <v>19436285.740000002</v>
      </c>
      <c r="F36" s="256">
        <f>SUM(F24:F35)</f>
        <v>7493.23</v>
      </c>
      <c r="G36" s="256">
        <f t="shared" si="3"/>
        <v>888867.42</v>
      </c>
      <c r="H36" s="256">
        <f t="shared" si="3"/>
        <v>1440665.51</v>
      </c>
      <c r="I36" s="257">
        <f t="shared" ref="I36" si="4">SUM(I24:I35)</f>
        <v>0</v>
      </c>
      <c r="J36" s="49">
        <f>SUM(J24:J35)</f>
        <v>38427951.280000001</v>
      </c>
    </row>
    <row r="37" spans="1:10" s="42" customFormat="1" ht="15" customHeight="1" thickTop="1" thickBot="1" x14ac:dyDescent="0.25">
      <c r="A37" s="258"/>
      <c r="B37" s="259"/>
      <c r="C37" s="260"/>
      <c r="D37" s="261"/>
      <c r="E37" s="261"/>
      <c r="F37" s="261"/>
      <c r="G37" s="261"/>
      <c r="H37" s="261"/>
      <c r="I37" s="262"/>
      <c r="J37" s="263"/>
    </row>
    <row r="38" spans="1:10" s="42" customFormat="1" ht="30" customHeight="1" thickTop="1" x14ac:dyDescent="0.2">
      <c r="A38" s="243" t="s">
        <v>103</v>
      </c>
      <c r="B38" s="264"/>
      <c r="C38" s="265">
        <f t="shared" ref="C38:H38" si="5">+C23-C36</f>
        <v>628718.97000000044</v>
      </c>
      <c r="D38" s="266">
        <f t="shared" si="5"/>
        <v>325273.09999999963</v>
      </c>
      <c r="E38" s="266">
        <f t="shared" si="5"/>
        <v>1651822.3200000003</v>
      </c>
      <c r="F38" s="266"/>
      <c r="G38" s="266">
        <f t="shared" si="5"/>
        <v>29642.180000000051</v>
      </c>
      <c r="H38" s="266">
        <f t="shared" si="5"/>
        <v>-111328.32999999984</v>
      </c>
      <c r="I38" s="267">
        <f t="shared" ref="I38" si="6">+I23-I36</f>
        <v>0</v>
      </c>
      <c r="J38" s="268">
        <f>+J23-J36</f>
        <v>2516635.0100000054</v>
      </c>
    </row>
    <row r="39" spans="1:10" ht="15" customHeight="1" thickBot="1" x14ac:dyDescent="0.25"/>
    <row r="40" spans="1:10" s="42" customFormat="1" ht="26.25" customHeight="1" thickTop="1" x14ac:dyDescent="0.2">
      <c r="A40" s="80" t="s">
        <v>94</v>
      </c>
      <c r="B40" s="81"/>
      <c r="C40" s="82">
        <v>-3894763.7199999997</v>
      </c>
      <c r="D40" s="83">
        <v>212546.00999999978</v>
      </c>
      <c r="E40" s="83">
        <v>236489.12000000104</v>
      </c>
      <c r="F40" s="83">
        <v>-16765.310000000001</v>
      </c>
      <c r="G40" s="83">
        <v>96928.140000000014</v>
      </c>
      <c r="H40" s="83">
        <v>-21527.730000000098</v>
      </c>
      <c r="I40" s="205">
        <v>0</v>
      </c>
      <c r="J40" s="84">
        <f>SUM(C40:I40)</f>
        <v>-3387093.4899999988</v>
      </c>
    </row>
    <row r="41" spans="1:10" x14ac:dyDescent="0.2">
      <c r="C41" s="12"/>
      <c r="D41" s="12"/>
      <c r="E41" s="12"/>
      <c r="F41" s="12"/>
    </row>
    <row r="43" spans="1:10" x14ac:dyDescent="0.2">
      <c r="C43" s="3"/>
    </row>
    <row r="44" spans="1:10" x14ac:dyDescent="0.2">
      <c r="J44" s="3"/>
    </row>
  </sheetData>
  <phoneticPr fontId="3" type="noConversion"/>
  <printOptions horizontalCentered="1"/>
  <pageMargins left="0" right="0" top="0.19685039370078741" bottom="0" header="0" footer="0.19685039370078741"/>
  <pageSetup paperSize="9" scale="94" orientation="landscape" r:id="rId1"/>
  <headerFooter alignWithMargins="0">
    <oddFooter>&amp;R&amp;"Arial,Cursiva"&amp;6&amp;F  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1:G40"/>
  <sheetViews>
    <sheetView showGridLines="0" showZeros="0" zoomScaleNormal="100" workbookViewId="0">
      <selection activeCell="B12" sqref="B12"/>
    </sheetView>
  </sheetViews>
  <sheetFormatPr baseColWidth="10" defaultColWidth="11.42578125" defaultRowHeight="11.25" x14ac:dyDescent="0.2"/>
  <cols>
    <col min="1" max="1" width="4" style="2" customWidth="1"/>
    <col min="2" max="2" width="61" style="2" customWidth="1"/>
    <col min="3" max="6" width="12.7109375" style="2" customWidth="1"/>
    <col min="7" max="7" width="13.85546875" style="2" customWidth="1"/>
    <col min="8" max="16384" width="11.42578125" style="2"/>
  </cols>
  <sheetData>
    <row r="11" spans="1:7" ht="15.75" x14ac:dyDescent="0.2">
      <c r="A11" s="8" t="s">
        <v>41</v>
      </c>
      <c r="B11" s="7"/>
      <c r="C11" s="7"/>
      <c r="D11" s="7"/>
      <c r="E11" s="7"/>
      <c r="F11" s="7"/>
      <c r="G11" s="7"/>
    </row>
    <row r="12" spans="1:7" ht="12.75" x14ac:dyDescent="0.2">
      <c r="G12" s="307">
        <f>+'Total Individualizado-SSPP'!J12</f>
        <v>0</v>
      </c>
    </row>
    <row r="13" spans="1:7" s="43" customFormat="1" ht="51" x14ac:dyDescent="0.2">
      <c r="A13" s="52"/>
      <c r="B13" s="53"/>
      <c r="C13" s="54" t="s">
        <v>83</v>
      </c>
      <c r="D13" s="55" t="s">
        <v>84</v>
      </c>
      <c r="E13" s="55" t="s">
        <v>85</v>
      </c>
      <c r="F13" s="54" t="s">
        <v>86</v>
      </c>
      <c r="G13" s="56" t="s">
        <v>25</v>
      </c>
    </row>
    <row r="14" spans="1:7" s="146" customFormat="1" ht="15.95" customHeight="1" x14ac:dyDescent="0.2">
      <c r="A14" s="177">
        <v>3</v>
      </c>
      <c r="B14" s="174" t="s">
        <v>26</v>
      </c>
      <c r="C14" s="178">
        <v>151193</v>
      </c>
      <c r="D14" s="179">
        <v>427596.86000000004</v>
      </c>
      <c r="E14" s="179">
        <v>483676.7</v>
      </c>
      <c r="F14" s="178">
        <v>932172.92</v>
      </c>
      <c r="G14" s="180">
        <f>SUM(C14:F14)</f>
        <v>1994639.48</v>
      </c>
    </row>
    <row r="15" spans="1:7" s="146" customFormat="1" ht="18" hidden="1" customHeight="1" x14ac:dyDescent="0.2">
      <c r="A15" s="181"/>
      <c r="B15" s="175" t="s">
        <v>0</v>
      </c>
      <c r="C15" s="182"/>
      <c r="D15" s="183"/>
      <c r="E15" s="183"/>
      <c r="F15" s="182"/>
      <c r="G15" s="184">
        <f>SUM(C15:F15)</f>
        <v>0</v>
      </c>
    </row>
    <row r="16" spans="1:7" s="146" customFormat="1" ht="22.5" x14ac:dyDescent="0.2">
      <c r="A16" s="181">
        <v>3</v>
      </c>
      <c r="B16" s="175" t="s">
        <v>27</v>
      </c>
      <c r="C16" s="182">
        <v>0</v>
      </c>
      <c r="D16" s="183">
        <v>0</v>
      </c>
      <c r="E16" s="183">
        <v>9079.75</v>
      </c>
      <c r="F16" s="182">
        <v>0</v>
      </c>
      <c r="G16" s="184">
        <f t="shared" ref="G16:G22" si="0">SUM(C16:F16)</f>
        <v>9079.75</v>
      </c>
    </row>
    <row r="17" spans="1:7" s="146" customFormat="1" ht="15.95" customHeight="1" x14ac:dyDescent="0.2">
      <c r="A17" s="181">
        <v>4</v>
      </c>
      <c r="B17" s="175" t="s">
        <v>28</v>
      </c>
      <c r="C17" s="182">
        <v>229896.85</v>
      </c>
      <c r="D17" s="183">
        <v>57500</v>
      </c>
      <c r="E17" s="183">
        <v>13791.24</v>
      </c>
      <c r="F17" s="182">
        <v>182964.41</v>
      </c>
      <c r="G17" s="184">
        <f t="shared" si="0"/>
        <v>484152.5</v>
      </c>
    </row>
    <row r="18" spans="1:7" s="146" customFormat="1" ht="15.95" customHeight="1" x14ac:dyDescent="0.2">
      <c r="A18" s="181">
        <v>5</v>
      </c>
      <c r="B18" s="175" t="s">
        <v>29</v>
      </c>
      <c r="C18" s="182">
        <v>300.25</v>
      </c>
      <c r="D18" s="183">
        <v>0</v>
      </c>
      <c r="E18" s="183">
        <v>0</v>
      </c>
      <c r="F18" s="182">
        <v>0</v>
      </c>
      <c r="G18" s="184">
        <f t="shared" si="0"/>
        <v>300.25</v>
      </c>
    </row>
    <row r="19" spans="1:7" s="146" customFormat="1" ht="18" hidden="1" customHeight="1" x14ac:dyDescent="0.2">
      <c r="A19" s="181"/>
      <c r="B19" s="175" t="s">
        <v>1</v>
      </c>
      <c r="C19" s="182"/>
      <c r="D19" s="183"/>
      <c r="E19" s="183"/>
      <c r="F19" s="182"/>
      <c r="G19" s="184">
        <f>SUM(C19:F19)</f>
        <v>0</v>
      </c>
    </row>
    <row r="20" spans="1:7" s="146" customFormat="1" ht="15.95" customHeight="1" x14ac:dyDescent="0.2">
      <c r="A20" s="181">
        <v>3</v>
      </c>
      <c r="B20" s="175" t="s">
        <v>30</v>
      </c>
      <c r="C20" s="182">
        <v>0</v>
      </c>
      <c r="D20" s="183">
        <v>0</v>
      </c>
      <c r="E20" s="183">
        <v>0</v>
      </c>
      <c r="F20" s="182">
        <v>0</v>
      </c>
      <c r="G20" s="184">
        <f t="shared" si="0"/>
        <v>0</v>
      </c>
    </row>
    <row r="21" spans="1:7" s="146" customFormat="1" ht="15.95" customHeight="1" x14ac:dyDescent="0.2">
      <c r="A21" s="181">
        <v>4</v>
      </c>
      <c r="B21" s="175" t="s">
        <v>31</v>
      </c>
      <c r="C21" s="182">
        <v>0</v>
      </c>
      <c r="D21" s="183">
        <v>1223480.8799999999</v>
      </c>
      <c r="E21" s="183">
        <v>3745000</v>
      </c>
      <c r="F21" s="182">
        <v>694200</v>
      </c>
      <c r="G21" s="184">
        <f t="shared" si="0"/>
        <v>5662680.8799999999</v>
      </c>
    </row>
    <row r="22" spans="1:7" s="146" customFormat="1" ht="15.95" customHeight="1" thickBot="1" x14ac:dyDescent="0.25">
      <c r="A22" s="151">
        <v>7</v>
      </c>
      <c r="B22" s="142" t="s">
        <v>32</v>
      </c>
      <c r="C22" s="62">
        <v>0</v>
      </c>
      <c r="D22" s="167">
        <v>0</v>
      </c>
      <c r="E22" s="167">
        <v>0</v>
      </c>
      <c r="F22" s="62">
        <v>220000</v>
      </c>
      <c r="G22" s="63">
        <f t="shared" si="0"/>
        <v>220000</v>
      </c>
    </row>
    <row r="23" spans="1:7" s="42" customFormat="1" ht="26.25" customHeight="1" thickTop="1" thickBot="1" x14ac:dyDescent="0.25">
      <c r="A23" s="220" t="s">
        <v>89</v>
      </c>
      <c r="B23" s="221"/>
      <c r="C23" s="255">
        <f>SUM(C14:C22)</f>
        <v>381390.1</v>
      </c>
      <c r="D23" s="256">
        <f>SUM(D14:D22)</f>
        <v>1708577.74</v>
      </c>
      <c r="E23" s="256">
        <f>SUM(E14:E22)</f>
        <v>4251547.6900000004</v>
      </c>
      <c r="F23" s="269">
        <f>SUM(F14:F22)</f>
        <v>2029337.33</v>
      </c>
      <c r="G23" s="49">
        <f>SUM(G14:G22)</f>
        <v>8370852.8599999994</v>
      </c>
    </row>
    <row r="24" spans="1:7" s="146" customFormat="1" ht="15.95" customHeight="1" thickTop="1" x14ac:dyDescent="0.2">
      <c r="A24" s="185">
        <v>2</v>
      </c>
      <c r="B24" s="176" t="s">
        <v>33</v>
      </c>
      <c r="C24" s="186">
        <v>16774.05</v>
      </c>
      <c r="D24" s="187">
        <v>902.88</v>
      </c>
      <c r="E24" s="187">
        <v>157.63</v>
      </c>
      <c r="F24" s="186">
        <v>356312.04</v>
      </c>
      <c r="G24" s="188">
        <f t="shared" ref="G24:G35" si="1">SUM(C24:F24)</f>
        <v>374146.6</v>
      </c>
    </row>
    <row r="25" spans="1:7" s="146" customFormat="1" ht="15.95" customHeight="1" x14ac:dyDescent="0.2">
      <c r="A25" s="181">
        <v>1</v>
      </c>
      <c r="B25" s="175" t="s">
        <v>34</v>
      </c>
      <c r="C25" s="182">
        <v>0</v>
      </c>
      <c r="D25" s="183">
        <v>368810.89</v>
      </c>
      <c r="E25" s="183">
        <v>1215061.56</v>
      </c>
      <c r="F25" s="182">
        <v>384880.56</v>
      </c>
      <c r="G25" s="184">
        <f t="shared" si="1"/>
        <v>1968753.0100000002</v>
      </c>
    </row>
    <row r="26" spans="1:7" s="146" customFormat="1" ht="15.95" customHeight="1" x14ac:dyDescent="0.2">
      <c r="A26" s="181">
        <v>2</v>
      </c>
      <c r="B26" s="175" t="s">
        <v>35</v>
      </c>
      <c r="C26" s="182">
        <v>65191.32</v>
      </c>
      <c r="D26" s="183">
        <v>735529.29</v>
      </c>
      <c r="E26" s="183">
        <v>2776685.9899999998</v>
      </c>
      <c r="F26" s="182">
        <v>776056.20000000007</v>
      </c>
      <c r="G26" s="184">
        <f t="shared" si="1"/>
        <v>4353462.8</v>
      </c>
    </row>
    <row r="27" spans="1:7" s="146" customFormat="1" ht="15.95" customHeight="1" x14ac:dyDescent="0.2">
      <c r="A27" s="181">
        <v>3</v>
      </c>
      <c r="B27" s="175" t="s">
        <v>36</v>
      </c>
      <c r="C27" s="182">
        <v>0</v>
      </c>
      <c r="D27" s="183">
        <v>0</v>
      </c>
      <c r="E27" s="183">
        <v>0</v>
      </c>
      <c r="F27" s="182">
        <v>0</v>
      </c>
      <c r="G27" s="184">
        <f t="shared" si="1"/>
        <v>0</v>
      </c>
    </row>
    <row r="28" spans="1:7" s="146" customFormat="1" ht="18" hidden="1" customHeight="1" x14ac:dyDescent="0.2">
      <c r="A28" s="181"/>
      <c r="B28" s="175" t="s">
        <v>2</v>
      </c>
      <c r="C28" s="182"/>
      <c r="D28" s="183"/>
      <c r="E28" s="183"/>
      <c r="F28" s="182"/>
      <c r="G28" s="184">
        <f t="shared" si="1"/>
        <v>0</v>
      </c>
    </row>
    <row r="29" spans="1:7" s="146" customFormat="1" ht="18" hidden="1" customHeight="1" x14ac:dyDescent="0.2">
      <c r="A29" s="181"/>
      <c r="B29" s="175" t="s">
        <v>3</v>
      </c>
      <c r="C29" s="182"/>
      <c r="D29" s="183"/>
      <c r="E29" s="183"/>
      <c r="F29" s="182"/>
      <c r="G29" s="184">
        <f t="shared" si="1"/>
        <v>0</v>
      </c>
    </row>
    <row r="30" spans="1:7" s="146" customFormat="1" ht="15.95" customHeight="1" x14ac:dyDescent="0.2">
      <c r="A30" s="181">
        <v>2</v>
      </c>
      <c r="B30" s="175" t="s">
        <v>37</v>
      </c>
      <c r="C30" s="182">
        <v>0</v>
      </c>
      <c r="D30" s="183">
        <v>0</v>
      </c>
      <c r="E30" s="183">
        <v>0</v>
      </c>
      <c r="F30" s="182">
        <v>0</v>
      </c>
      <c r="G30" s="184">
        <f t="shared" si="1"/>
        <v>0</v>
      </c>
    </row>
    <row r="31" spans="1:7" s="146" customFormat="1" ht="33.75" x14ac:dyDescent="0.2">
      <c r="A31" s="181">
        <v>6</v>
      </c>
      <c r="B31" s="175" t="s">
        <v>38</v>
      </c>
      <c r="C31" s="182">
        <v>10908.43</v>
      </c>
      <c r="D31" s="183">
        <v>574281.05999999994</v>
      </c>
      <c r="E31" s="183">
        <v>701850.98</v>
      </c>
      <c r="F31" s="182">
        <v>372266.77</v>
      </c>
      <c r="G31" s="184">
        <f t="shared" si="1"/>
        <v>1659307.24</v>
      </c>
    </row>
    <row r="32" spans="1:7" s="146" customFormat="1" ht="33.75" x14ac:dyDescent="0.2">
      <c r="A32" s="181">
        <v>2</v>
      </c>
      <c r="B32" s="175" t="s">
        <v>65</v>
      </c>
      <c r="C32" s="182">
        <v>0</v>
      </c>
      <c r="D32" s="183">
        <v>0</v>
      </c>
      <c r="E32" s="183">
        <v>23156.77</v>
      </c>
      <c r="F32" s="182">
        <v>-1364.32</v>
      </c>
      <c r="G32" s="184">
        <f t="shared" si="1"/>
        <v>21792.45</v>
      </c>
    </row>
    <row r="33" spans="1:7" s="146" customFormat="1" ht="12" hidden="1" x14ac:dyDescent="0.2">
      <c r="A33" s="168"/>
      <c r="B33" s="165" t="s">
        <v>4</v>
      </c>
      <c r="C33" s="169"/>
      <c r="D33" s="170"/>
      <c r="E33" s="170"/>
      <c r="F33" s="169"/>
      <c r="G33" s="72">
        <f t="shared" si="1"/>
        <v>0</v>
      </c>
    </row>
    <row r="34" spans="1:7" s="146" customFormat="1" ht="12" hidden="1" x14ac:dyDescent="0.2">
      <c r="A34" s="171"/>
      <c r="B34" s="166" t="s">
        <v>5</v>
      </c>
      <c r="C34" s="172"/>
      <c r="D34" s="173"/>
      <c r="E34" s="173"/>
      <c r="F34" s="172"/>
      <c r="G34" s="73">
        <f t="shared" si="1"/>
        <v>0</v>
      </c>
    </row>
    <row r="35" spans="1:7" s="146" customFormat="1" ht="23.25" thickBot="1" x14ac:dyDescent="0.25">
      <c r="A35" s="151">
        <v>4</v>
      </c>
      <c r="B35" s="142" t="s">
        <v>40</v>
      </c>
      <c r="C35" s="62">
        <v>361570.63</v>
      </c>
      <c r="D35" s="167">
        <v>0</v>
      </c>
      <c r="E35" s="167">
        <v>0</v>
      </c>
      <c r="F35" s="62">
        <v>0</v>
      </c>
      <c r="G35" s="63">
        <f t="shared" si="1"/>
        <v>361570.63</v>
      </c>
    </row>
    <row r="36" spans="1:7" s="42" customFormat="1" ht="20.100000000000001" customHeight="1" thickTop="1" thickBot="1" x14ac:dyDescent="0.25">
      <c r="A36" s="220" t="s">
        <v>88</v>
      </c>
      <c r="B36" s="221"/>
      <c r="C36" s="255">
        <f>SUM(C24:C35)</f>
        <v>454444.43</v>
      </c>
      <c r="D36" s="256">
        <f>SUM(D24:D35)</f>
        <v>1679524.12</v>
      </c>
      <c r="E36" s="256">
        <f>SUM(E24:E35)</f>
        <v>4716912.93</v>
      </c>
      <c r="F36" s="255">
        <f>SUM(F24:F35)</f>
        <v>1888151.25</v>
      </c>
      <c r="G36" s="49">
        <f>SUM(G24:G35)</f>
        <v>8739032.7300000004</v>
      </c>
    </row>
    <row r="37" spans="1:7" s="42" customFormat="1" ht="15" customHeight="1" thickTop="1" thickBot="1" x14ac:dyDescent="0.25">
      <c r="A37" s="258"/>
      <c r="B37" s="259"/>
      <c r="C37" s="260"/>
      <c r="D37" s="261"/>
      <c r="E37" s="261"/>
      <c r="F37" s="260"/>
      <c r="G37" s="263"/>
    </row>
    <row r="38" spans="1:7" s="42" customFormat="1" ht="30.75" customHeight="1" thickTop="1" x14ac:dyDescent="0.2">
      <c r="A38" s="243" t="s">
        <v>103</v>
      </c>
      <c r="B38" s="264"/>
      <c r="C38" s="265">
        <f>+C23-C36</f>
        <v>-73054.330000000016</v>
      </c>
      <c r="D38" s="266">
        <f>+D23-D36</f>
        <v>29053.619999999879</v>
      </c>
      <c r="E38" s="266">
        <f>+E23-E36</f>
        <v>-465365.23999999929</v>
      </c>
      <c r="F38" s="265">
        <f>+F23-F36</f>
        <v>141186.08000000007</v>
      </c>
      <c r="G38" s="268">
        <f>SUM(C38:F38)</f>
        <v>-368179.86999999936</v>
      </c>
    </row>
    <row r="39" spans="1:7" ht="15" customHeight="1" thickBot="1" x14ac:dyDescent="0.25"/>
    <row r="40" spans="1:7" s="42" customFormat="1" ht="25.5" customHeight="1" thickTop="1" x14ac:dyDescent="0.2">
      <c r="A40" s="80" t="s">
        <v>94</v>
      </c>
      <c r="B40" s="81"/>
      <c r="C40" s="82">
        <v>67714.909999999974</v>
      </c>
      <c r="D40" s="83">
        <v>365873.32999999984</v>
      </c>
      <c r="E40" s="83">
        <v>291924.68000000017</v>
      </c>
      <c r="F40" s="82">
        <v>-160285.53000000003</v>
      </c>
      <c r="G40" s="84">
        <f>SUM(C40:F40)</f>
        <v>565227.3899999999</v>
      </c>
    </row>
  </sheetData>
  <phoneticPr fontId="3" type="noConversion"/>
  <printOptions horizontalCentered="1"/>
  <pageMargins left="0" right="0" top="0.19685039370078741" bottom="0" header="0" footer="0.19685039370078741"/>
  <pageSetup paperSize="9" scale="95" orientation="landscape" r:id="rId1"/>
  <headerFooter alignWithMargins="0">
    <oddFooter>&amp;R&amp;"Arial,Cursiva"&amp;6&amp;F  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Resumen</vt:lpstr>
      <vt:lpstr>Total Consolidado</vt:lpstr>
      <vt:lpstr>Total Individualizado- DFA</vt:lpstr>
      <vt:lpstr>Total Individualizado-OOAA</vt:lpstr>
      <vt:lpstr>Total Individualizado-SSPP</vt:lpstr>
      <vt:lpstr>Total Individualizado-Fundacion</vt:lpstr>
      <vt:lpstr>Resumen!Área_de_impresión</vt:lpstr>
      <vt:lpstr>'Total Consolidado'!Área_de_impresión</vt:lpstr>
      <vt:lpstr>'Total Individualizado- DFA'!Área_de_impresión</vt:lpstr>
      <vt:lpstr>'Total Individualizado-Fundacion'!Área_de_impresión</vt:lpstr>
      <vt:lpstr>'Total Individualizado-OOAA'!Área_de_impresión</vt:lpstr>
      <vt:lpstr>'Total Individualizado-SSPP'!Área_de_impresión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2022-07-12T07:24:09Z</cp:lastPrinted>
  <dcterms:created xsi:type="dcterms:W3CDTF">2014-05-23T09:07:27Z</dcterms:created>
  <dcterms:modified xsi:type="dcterms:W3CDTF">2022-07-12T07:24:29Z</dcterms:modified>
</cp:coreProperties>
</file>