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60" windowWidth="15195" windowHeight="4560"/>
  </bookViews>
  <sheets>
    <sheet name="Resumen" sheetId="19" r:id="rId1"/>
    <sheet name="Total Consolidado" sheetId="12" r:id="rId2"/>
    <sheet name="Total Individualizado- DFA" sheetId="13" r:id="rId3"/>
    <sheet name="Total Individualizado-OOAA" sheetId="7" r:id="rId4"/>
    <sheet name="Total Individualizado-SSPP" sheetId="8" r:id="rId5"/>
    <sheet name="Total Individualizado-Fundacion" sheetId="9" r:id="rId6"/>
  </sheets>
  <externalReferences>
    <externalReference r:id="rId7"/>
  </externalReferences>
  <definedNames>
    <definedName name="\a" localSheetId="0">'[1]BASEG-I'!#REF!</definedName>
    <definedName name="\a">'[1]BASEG-I'!#REF!</definedName>
    <definedName name="A_impresión_IM" localSheetId="0">#REF!</definedName>
    <definedName name="A_impresión_IM">#REF!</definedName>
    <definedName name="APORTACIONES" localSheetId="0">#REF!</definedName>
    <definedName name="APORTACIONES">#REF!</definedName>
    <definedName name="_xlnm.Print_Area" localSheetId="0">Resumen!$A$2:$H$29</definedName>
    <definedName name="_xlnm.Print_Area" localSheetId="1">'Total Consolidado'!$A$1:$F$42</definedName>
    <definedName name="_xlnm.Print_Area" localSheetId="2">'Total Individualizado- DFA'!$A$1:$E$41</definedName>
    <definedName name="_xlnm.Print_Area" localSheetId="5">'Total Individualizado-Fundacion'!$A$1:$G$39</definedName>
    <definedName name="_xlnm.Print_Area" localSheetId="3">'Total Individualizado-OOAA'!$A$1:$J$42</definedName>
    <definedName name="_xlnm.Print_Area" localSheetId="4">'Total Individualizado-SSPP'!$A$1:$J$39</definedName>
    <definedName name="CUPO_Y_COMPENS" localSheetId="0">#REF!</definedName>
    <definedName name="CUPO_Y_COMPENS">#REF!</definedName>
    <definedName name="FONDO_SOLIDARID" localSheetId="0">#REF!</definedName>
    <definedName name="FONDO_SOLIDARID">#REF!</definedName>
    <definedName name="RECAUDACION" localSheetId="0">#REF!</definedName>
    <definedName name="RECAUDACION">#REF!</definedName>
    <definedName name="Títulos_a_imprimir_IM" localSheetId="0">#REF!</definedName>
    <definedName name="Títulos_a_imprimir_IM">#REF!</definedName>
  </definedNames>
  <calcPr calcId="145621"/>
</workbook>
</file>

<file path=xl/calcChain.xml><?xml version="1.0" encoding="utf-8"?>
<calcChain xmlns="http://schemas.openxmlformats.org/spreadsheetml/2006/main">
  <c r="E38" i="13" l="1"/>
  <c r="E35" i="13"/>
  <c r="J39" i="8" l="1"/>
  <c r="J34" i="8"/>
  <c r="J32" i="8"/>
  <c r="J28" i="8"/>
  <c r="J26" i="8"/>
  <c r="J24" i="8"/>
  <c r="J21" i="8"/>
  <c r="J20" i="8"/>
  <c r="J14" i="8"/>
  <c r="J16" i="8" l="1"/>
  <c r="J17" i="8"/>
  <c r="J19" i="8"/>
  <c r="J22" i="8"/>
  <c r="J25" i="8"/>
  <c r="J27" i="8"/>
  <c r="J31" i="8"/>
  <c r="J33" i="8"/>
  <c r="J35" i="8"/>
  <c r="J18" i="8"/>
  <c r="J30" i="8"/>
  <c r="J29" i="8"/>
  <c r="I23" i="8"/>
  <c r="I36" i="8"/>
  <c r="I37" i="8" l="1"/>
  <c r="H24" i="19" l="1"/>
  <c r="G29" i="19"/>
  <c r="E40" i="12" l="1"/>
  <c r="I41" i="7"/>
  <c r="H41" i="7"/>
  <c r="G41" i="7"/>
  <c r="D39" i="13" l="1"/>
  <c r="J13" i="7" l="1"/>
  <c r="G12" i="9" s="1"/>
  <c r="D41" i="7" l="1"/>
  <c r="C41" i="7" l="1"/>
  <c r="E41" i="7" l="1"/>
  <c r="H36" i="8" l="1"/>
  <c r="G36" i="8"/>
  <c r="E36" i="8"/>
  <c r="D36" i="8"/>
  <c r="C36" i="8" l="1"/>
  <c r="J36" i="8" l="1"/>
  <c r="J35" i="7" l="1"/>
  <c r="J29" i="7"/>
  <c r="J28" i="7"/>
  <c r="J27" i="7"/>
  <c r="J26" i="7"/>
  <c r="J25" i="7"/>
  <c r="J24" i="7"/>
  <c r="J22" i="7"/>
  <c r="J21" i="7"/>
  <c r="J20" i="7"/>
  <c r="J19" i="7"/>
  <c r="J18" i="7"/>
  <c r="I30" i="7"/>
  <c r="I23" i="7"/>
  <c r="J30" i="7" l="1"/>
  <c r="I31" i="7"/>
  <c r="F26" i="7" l="1"/>
  <c r="F40" i="7"/>
  <c r="F39" i="7"/>
  <c r="F38" i="7"/>
  <c r="F37" i="7"/>
  <c r="F36" i="7"/>
  <c r="F34" i="7"/>
  <c r="F33" i="7"/>
  <c r="F17" i="7"/>
  <c r="F16" i="7"/>
  <c r="F36" i="9"/>
  <c r="E28" i="19" s="1"/>
  <c r="C36" i="9"/>
  <c r="D23" i="9"/>
  <c r="G39" i="9"/>
  <c r="E30" i="12"/>
  <c r="E23" i="12"/>
  <c r="J39" i="7"/>
  <c r="J38" i="7"/>
  <c r="J37" i="7"/>
  <c r="J36" i="7"/>
  <c r="J34" i="7"/>
  <c r="J33" i="7"/>
  <c r="H30" i="7"/>
  <c r="G30" i="7"/>
  <c r="H23" i="7"/>
  <c r="G23" i="7"/>
  <c r="G31" i="7" s="1"/>
  <c r="J17" i="7"/>
  <c r="J16" i="7"/>
  <c r="D29" i="13"/>
  <c r="D22" i="13"/>
  <c r="F23" i="9"/>
  <c r="D28" i="19" s="1"/>
  <c r="E23" i="9"/>
  <c r="D36" i="9"/>
  <c r="G15" i="9"/>
  <c r="J15" i="8"/>
  <c r="E36" i="9"/>
  <c r="G14" i="9"/>
  <c r="G19" i="9"/>
  <c r="G27" i="9"/>
  <c r="G35" i="9"/>
  <c r="H23" i="8"/>
  <c r="G21" i="9"/>
  <c r="G24" i="9"/>
  <c r="G29" i="9"/>
  <c r="G30" i="9"/>
  <c r="C23" i="9"/>
  <c r="G17" i="9"/>
  <c r="G20" i="9"/>
  <c r="G34" i="9"/>
  <c r="F21" i="7"/>
  <c r="F27" i="7"/>
  <c r="F19" i="7"/>
  <c r="C23" i="7"/>
  <c r="F29" i="7"/>
  <c r="F35" i="7"/>
  <c r="F28" i="7"/>
  <c r="D23" i="7"/>
  <c r="D23" i="8"/>
  <c r="D30" i="7"/>
  <c r="E23" i="8"/>
  <c r="H31" i="19" l="1"/>
  <c r="F41" i="7"/>
  <c r="J41" i="7"/>
  <c r="D30" i="13"/>
  <c r="D40" i="13" s="1"/>
  <c r="D39" i="12"/>
  <c r="E31" i="12"/>
  <c r="E41" i="12" s="1"/>
  <c r="E37" i="9"/>
  <c r="J23" i="7"/>
  <c r="J31" i="7" s="1"/>
  <c r="H31" i="7"/>
  <c r="F22" i="7"/>
  <c r="F18" i="7"/>
  <c r="G18" i="9"/>
  <c r="G22" i="9"/>
  <c r="E37" i="8"/>
  <c r="G25" i="9"/>
  <c r="G26" i="9"/>
  <c r="G32" i="9"/>
  <c r="G33" i="9"/>
  <c r="H25" i="19"/>
  <c r="C37" i="9"/>
  <c r="G23" i="8"/>
  <c r="G37" i="8" s="1"/>
  <c r="G16" i="9"/>
  <c r="G31" i="9"/>
  <c r="H37" i="8"/>
  <c r="H28" i="19"/>
  <c r="H27" i="19"/>
  <c r="G28" i="9"/>
  <c r="D37" i="9"/>
  <c r="C23" i="8"/>
  <c r="D31" i="7"/>
  <c r="F37" i="9"/>
  <c r="J23" i="8" l="1"/>
  <c r="H21" i="19"/>
  <c r="D37" i="8"/>
  <c r="G37" i="9"/>
  <c r="G23" i="9"/>
  <c r="H20" i="19"/>
  <c r="G36" i="9"/>
  <c r="C37" i="8"/>
  <c r="H26" i="19"/>
  <c r="J37" i="8" l="1"/>
  <c r="H23" i="19"/>
  <c r="H22" i="19"/>
  <c r="H19" i="19"/>
  <c r="I42" i="7" l="1"/>
  <c r="G42" i="7"/>
  <c r="H42" i="7"/>
  <c r="J42" i="7"/>
  <c r="D42" i="7"/>
  <c r="H17" i="19" l="1"/>
  <c r="F20" i="7" l="1"/>
  <c r="E23" i="7"/>
  <c r="F23" i="7" l="1"/>
  <c r="F25" i="7" l="1"/>
  <c r="C30" i="7"/>
  <c r="C31" i="7" l="1"/>
  <c r="C42" i="7" l="1"/>
  <c r="H16" i="19"/>
  <c r="F24" i="7" l="1"/>
  <c r="E30" i="7"/>
  <c r="E31" i="7" l="1"/>
  <c r="F30" i="7"/>
  <c r="E42" i="7" l="1"/>
  <c r="F42" i="7" s="1"/>
  <c r="F31" i="7"/>
  <c r="H18" i="19"/>
  <c r="E36" i="13" l="1"/>
  <c r="E24" i="13" l="1"/>
  <c r="E27" i="13" l="1"/>
  <c r="E37" i="13" l="1"/>
  <c r="E20" i="13" l="1"/>
  <c r="E23" i="13" l="1"/>
  <c r="E25" i="13" l="1"/>
  <c r="E26" i="13" l="1"/>
  <c r="E28" i="13" l="1"/>
  <c r="D30" i="12"/>
  <c r="C29" i="13"/>
  <c r="E29" i="13" l="1"/>
  <c r="E15" i="13" l="1"/>
  <c r="E32" i="13"/>
  <c r="E29" i="19"/>
  <c r="E33" i="13"/>
  <c r="E16" i="13" l="1"/>
  <c r="E17" i="13" l="1"/>
  <c r="E34" i="13"/>
  <c r="C39" i="13"/>
  <c r="E19" i="13"/>
  <c r="D40" i="12" l="1"/>
  <c r="E39" i="13"/>
  <c r="E21" i="13"/>
  <c r="F29" i="19" l="1"/>
  <c r="E18" i="13"/>
  <c r="D23" i="12"/>
  <c r="D31" i="12" s="1"/>
  <c r="D41" i="12" s="1"/>
  <c r="C22" i="13"/>
  <c r="E22" i="13" l="1"/>
  <c r="C30" i="13"/>
  <c r="D29" i="19" l="1"/>
  <c r="H15" i="19"/>
  <c r="H29" i="19" s="1"/>
  <c r="C40" i="13"/>
  <c r="E30" i="13"/>
  <c r="E40" i="13" l="1"/>
</calcChain>
</file>

<file path=xl/sharedStrings.xml><?xml version="1.0" encoding="utf-8"?>
<sst xmlns="http://schemas.openxmlformats.org/spreadsheetml/2006/main" count="184" uniqueCount="105">
  <si>
    <t>Trabajos previsto realizar por la empresa para su activo</t>
  </si>
  <si>
    <t>Ingresos de participaciones en instrumentos de patrimonio (dividendos)</t>
  </si>
  <si>
    <t>Impuesto de sociedades</t>
  </si>
  <si>
    <t>Otros impuestos</t>
  </si>
  <si>
    <t>Aplicación de Provisiones</t>
  </si>
  <si>
    <t>Inversiones efectuadas por cuenta de Administraciones y Entidades Públicas</t>
  </si>
  <si>
    <t>Zuzeneko zergak / Impuestos directos</t>
  </si>
  <si>
    <t>Zeharkako zergak / Impuestos indirectos</t>
  </si>
  <si>
    <t>Tasa eta prezio publikoak / Tasas y precios públicos</t>
  </si>
  <si>
    <t>Transferentzia arruntak / Transferencias corrientes</t>
  </si>
  <si>
    <t>Ondare sarrerak / Ingresos patrimoniales</t>
  </si>
  <si>
    <t>Inbertsio errealen besteranganatzea / Enajenación de inversiones reales</t>
  </si>
  <si>
    <t>Kapital transferentzia eta subentzioak / Transferencias y subvenciones de capital</t>
  </si>
  <si>
    <t>Langileri gastuak / Gastos de personal</t>
  </si>
  <si>
    <t>Ondasun arrunten eta zerbitzuen erosketa / Compra de bienes corrientes y servicios</t>
  </si>
  <si>
    <t>Finantza gastuak / Gastos financieros</t>
  </si>
  <si>
    <t>Transferentzia eta subentzio arruntak / Transferencias y subvenciones corrientes</t>
  </si>
  <si>
    <t>Inbertsio errealak / Inversiones reales</t>
  </si>
  <si>
    <t>Kapitulu 1diru sarrerak biltzearen doiketak / Ajuste por recaudación ingresos Capítulo 1</t>
  </si>
  <si>
    <t xml:space="preserve">Kapital ekarpenak / Aportaciones de Capital </t>
  </si>
  <si>
    <t>Ordainketa geroratuko erosketak / Adquisiciones con pago aplazado</t>
  </si>
  <si>
    <t>Kapitulu 2 diru sarrerak biltzearen doiketak / Ajuste por recaudación ingresos Capítulo 2</t>
  </si>
  <si>
    <t>Finantza trukaketaren eragiketak / Operaciones de permuta financiera (SWAPS)</t>
  </si>
  <si>
    <t>Gastuaren egite graduagatiko doikuntza / Ajuste grado de ejecucion gasto</t>
  </si>
  <si>
    <t>DOIKUNTZAK / AJUSTES</t>
  </si>
  <si>
    <t>GUZTIRA / TOTAL</t>
  </si>
  <si>
    <t>Negozio kopuruen zenbateko garbia / Importe neto de cifra negocios</t>
  </si>
  <si>
    <t>Diru sarrera gehigarriak eta ohiko kudeaketak eragindako bestelako diru sarrerak. / Ingresos accesorios y otros ingresos de la gestión corriente</t>
  </si>
  <si>
    <t>Dirulaguntzak eta transferentzia arruntak / Subvenciones y transferencias corrientes</t>
  </si>
  <si>
    <t>Finantzetako diru sarrerak (interesak) / Ingresos financieros por intereses</t>
  </si>
  <si>
    <t>Ez-ohiko sarrerak / Ingresos excepcionales</t>
  </si>
  <si>
    <t>Ondare ekarpenak / Aportaciones patrimoniales</t>
  </si>
  <si>
    <t>Jaso beharreko kapital dirulaguntzak / Subvenciones de capital a recibir</t>
  </si>
  <si>
    <t>Hornikuntzak / Aprovisionamientos</t>
  </si>
  <si>
    <t>Langile gastuak / Gastos de personal</t>
  </si>
  <si>
    <t>Ustiapeneko bestelako gastuak / Otros gastos de explotación</t>
  </si>
  <si>
    <t>Finantza gastuak eta parekatuak / Gastos financieros y asimilados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</si>
  <si>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</si>
  <si>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</si>
  <si>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Laguntzak, transferentziak eta emandako dirulaguntzak / Ayudas, transferencias y subvenciones concedidas</t>
  </si>
  <si>
    <t>Laguntzak, transferentziak eta emandako dirulaguntzak / 
Ayudas, transferencias y subvenciones concedidas</t>
  </si>
  <si>
    <t>FUNDAZIOAK / FUNDACIONES</t>
  </si>
  <si>
    <t xml:space="preserve">DIRU SARREREN ETA GASTUEN ARTEKO ALDEA / DIFERENCIA INGRESOS - GASTOS </t>
  </si>
  <si>
    <t>DOIKUNTZAK, GUZTIRA / TOTAL AJUSTES</t>
  </si>
  <si>
    <t>EZ-MERKATUKO SOZIETATE PUBLIKOAK (FINANTZAKOAK) / SOCIEDADES PÚBLICAS NO MERCADO (FINANCIERAS)</t>
  </si>
  <si>
    <t>I.F.B.S.</t>
  </si>
  <si>
    <t>Finantza-errentamendua / Arrendamiento Financiero</t>
  </si>
  <si>
    <t>Erakunde Publikoaren Sektorea / 
Entidad del Sector Público</t>
  </si>
  <si>
    <t>Arabako Foru Aldundia / Diputación Foral de Álava</t>
  </si>
  <si>
    <t>Gizarte Ongizaterako Foru Erakundea / 
Instituto Foral de Bienestar Social</t>
  </si>
  <si>
    <t>Gazteriaren Foru Erakundea / Instituto Foral de Juventud</t>
  </si>
  <si>
    <t>Arabako Kalkulu Gunea / Centro de Cálculo</t>
  </si>
  <si>
    <t>Indesa 2010</t>
  </si>
  <si>
    <t>Santa Maria Katedrala Fund./ Fundación Catedral Santa Maria</t>
  </si>
  <si>
    <t>Artium Fundazioa / Fundación Artium</t>
  </si>
  <si>
    <t>Añanako Gatz Harana Fundazioa / Fundación Valle Salado</t>
  </si>
  <si>
    <t xml:space="preserve">ARABAKO FORU SEKTORE PUBLIKO BATERATUAREN, GUZTIRA / </t>
  </si>
  <si>
    <t>ARABAKO FORU SEKTORE PUBLIKO BATERATUAREN, GUZTIRA / 
TOTAL CONSOLIDADO SECTOR PÚBLICO DE ÁLAVA - DFA / OOAA / SSPP / CONSORCIOS</t>
  </si>
  <si>
    <t>Kirolaraba Fundazioa / Fundación Kirolaraba</t>
  </si>
  <si>
    <t>B.F.A.</t>
  </si>
  <si>
    <t>Arabako Foru Suhiltzaileak / Bomberos Forales de Álava</t>
  </si>
  <si>
    <t>Araba Garapen Agentzia  /  Alava Agencia de Desarrollo</t>
  </si>
  <si>
    <t>Bukatuta eta fabrikazio aldian dauden Galera eta Irabazien kontuko produktuen  izakinen aldakuntza  / Variación de existencias de productos terminados y en curso de fabricación de la cuenta de PyG</t>
  </si>
  <si>
    <t>Araba Garapen A./ A.A. Desarrollo</t>
  </si>
  <si>
    <t>Arabako Kalkulu Gunea / CCASA</t>
  </si>
  <si>
    <t>Indesa 2010 S.L.</t>
  </si>
  <si>
    <t>ORGANISMO AUTONOMOAK:   GIZARTE ONGIZATERAKO FORU ERAKUNDEA /  GAZTERIAREN FORU ERAKUNDEA / ARABAKO FORU SUHILTZAILEAK</t>
  </si>
  <si>
    <t>ORGANISMOS AUTÓNOMOS: INSTITUTO FORAL DE BIENESTAR SOCIAL - INSTITUTO FORAL DE JUVENTUD / BOMBEROS FORALES DE ÁLAVA</t>
  </si>
  <si>
    <t>ARABAKO FORU ALDUNDIA / DIPUTACIÓN FORAL DE ÁLAVA</t>
  </si>
  <si>
    <t>Diru Sarrera Ez-Finantzarioa / Ingreso No Financiero</t>
  </si>
  <si>
    <t>Gastu Ez-Finantzarioa / Gasto No Financiero</t>
  </si>
  <si>
    <t xml:space="preserve">I.F.J </t>
  </si>
  <si>
    <t>2018ko ARABAKO FORU SEKTORE PUBLIKO BATERATUAREN, GUZTIRA
TOTAL 2018 SECTOR PUBLICO CONSOLIDADO</t>
  </si>
  <si>
    <t>Transferentzia eta dirulaguntza arruntak / Transferencias y subvenciones corrientes</t>
  </si>
  <si>
    <t>Kapital transferentziak eta dirulaguntzak / Transferencias y subvenciones de capital</t>
  </si>
  <si>
    <t>Kapitulu 1diru sarrerak biltzearen doikuntza / Ajuste por recaudación ingresos Capítulo 1</t>
  </si>
  <si>
    <t>Kapitulu 2 diru sarrerak biltzearen doikuntza / Ajuste por recaudación ingresos Capítulo 2</t>
  </si>
  <si>
    <t>Kapitulu 3diru sarrerak biltzearen doikuntza / Ajuste por recaudación ingresos Capítulo 3</t>
  </si>
  <si>
    <t>Erakundearen beraren doikuntzak / Ajustes Propia Entidad</t>
  </si>
  <si>
    <t>Eragiketen barneko doikuntzak
 / Ajustes Por Operaciones Internas</t>
  </si>
  <si>
    <t>Inbertsio errealak besterantzea / Enajenación de inversiones reales</t>
  </si>
  <si>
    <t>Kirolaraba</t>
  </si>
  <si>
    <t>Santa Maria Katedrala / Catedral de Santa María</t>
  </si>
  <si>
    <t>Artium</t>
  </si>
  <si>
    <t>Gatz Harana / Valle Salado</t>
  </si>
  <si>
    <t>EZ FINANTZARIOKO DIRU SARRERAK, GUZTIRA / TOTAL INGRESOS NO FINANCIEROS</t>
  </si>
  <si>
    <t>EZ FINANTZARIOKO GASTUAK, GUZTIRA / TOTAL GASTOS NO FINANCIEROS</t>
  </si>
  <si>
    <t>EZ FINANTZARIOKO DIRU SARRERAK, GUZTIRA / 
TOTAL INGRESOS NO FINANCIEROS</t>
  </si>
  <si>
    <t>LIKIDAZIOA / LIQUIDACIÓN</t>
  </si>
  <si>
    <t>2018ko LIKIDAZIOA / LIQUIDACIÓN 2018</t>
  </si>
  <si>
    <t>FINANTZAKETA AHALMENA/ BEHARRA
CAPACIDAD/ NECESIDAD FINANCIACIÓN</t>
  </si>
  <si>
    <t>2018ko FINANTZAKETA AHALMENA/ BEHARRA
CAPACIDAD/ NECESIDAD FINANCIACIÓN 2018</t>
  </si>
  <si>
    <t>Finantzaketa ahalmena /beharra, Guztira //
Total Necesidad/
Capacidad Financiación</t>
  </si>
  <si>
    <r>
      <t xml:space="preserve">Arabarri
</t>
    </r>
    <r>
      <rPr>
        <b/>
        <sz val="8"/>
        <rFont val="Calibri"/>
        <family val="2"/>
        <scheme val="minor"/>
      </rPr>
      <t>(Likidazioan/ En liquidación)</t>
    </r>
  </si>
  <si>
    <r>
      <t xml:space="preserve">Arabako Lanak </t>
    </r>
    <r>
      <rPr>
        <b/>
        <sz val="8"/>
        <rFont val="Calibri"/>
        <family val="2"/>
        <scheme val="minor"/>
      </rPr>
      <t>(likidatua / liquidada)</t>
    </r>
  </si>
  <si>
    <t>2019ko FINANTZAKETA AHALMENA/ BEHARRA
CAPACIDAD/ NECESIDAD FINANCIACIÓN 2019</t>
  </si>
  <si>
    <t>Arrabarri SA (Likidazioan) / Arabarri (En Liquidación)</t>
  </si>
  <si>
    <t>Arabako Lanak SAU (likidatua) / Arabako Lanak SAU (Liquidada)</t>
  </si>
  <si>
    <t>2019ko ARABAKO FORU SEKTORE PUBLIKO BATERATUAREN, GUZTIRA
TOTAL 2019 SECTOR PUBLICO CONSOLIDADO</t>
  </si>
  <si>
    <t>NATURGOLF</t>
  </si>
  <si>
    <t>Naturgolf</t>
  </si>
  <si>
    <t>VAR. 19/18</t>
  </si>
  <si>
    <t>2019ko LIKIDAZIOA / LIQUIDACIÓN 2019</t>
  </si>
  <si>
    <t>TOTAL CONSOLIDADO SECTOR PÚBLICO DE ALAVA (DFA-OOAA-SSPP-FUNDACIONES)</t>
  </si>
  <si>
    <r>
      <t xml:space="preserve">Aldalur 
</t>
    </r>
    <r>
      <rPr>
        <b/>
        <sz val="8"/>
        <rFont val="Calibri"/>
        <family val="2"/>
        <scheme val="minor"/>
      </rPr>
      <t>(likidatua / liquidada)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</si>
</sst>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\ \ "/>
    <numFmt numFmtId="165" formatCode="dd/mm/yy"/>
    <numFmt numFmtId="166" formatCode="\ \ \ @"/>
    <numFmt numFmtId="167" formatCode="#,##0.0_);\(#,##0.0\)"/>
    <numFmt numFmtId="168" formatCode="#,##0.0000000"/>
    <numFmt numFmtId="169" formatCode="#,##0_);\(#,##0\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u/>
      <sz val="12"/>
      <name val="Comic Sans MS"/>
      <family val="4"/>
    </font>
    <font>
      <b/>
      <sz val="10"/>
      <name val="Helv"/>
    </font>
    <font>
      <sz val="10"/>
      <name val="Courier"/>
      <family val="3"/>
    </font>
    <font>
      <b/>
      <sz val="14"/>
      <color indexed="10"/>
      <name val="Arial"/>
      <family val="2"/>
    </font>
    <font>
      <b/>
      <sz val="14"/>
      <name val="Comic Sans MS"/>
      <family val="4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FF000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MS Sans Serif"/>
      <family val="2"/>
    </font>
    <font>
      <sz val="8"/>
      <name val="Helv"/>
    </font>
  </fonts>
  <fills count="6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55"/>
      </top>
      <bottom style="thin">
        <color indexed="64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/>
      <diagonal/>
    </border>
    <border>
      <left style="thin">
        <color indexed="64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double">
        <color indexed="23"/>
      </left>
      <right/>
      <top/>
      <bottom/>
      <diagonal/>
    </border>
    <border>
      <left style="double">
        <color indexed="23"/>
      </left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/>
      <top style="double">
        <color indexed="55"/>
      </top>
      <bottom/>
      <diagonal/>
    </border>
    <border>
      <left style="double">
        <color indexed="23"/>
      </left>
      <right/>
      <top/>
      <bottom style="hair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34998626667073579"/>
      </bottom>
      <diagonal/>
    </border>
    <border>
      <left/>
      <right/>
      <top style="hair">
        <color indexed="23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/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/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64"/>
      </top>
      <bottom style="thin">
        <color theme="0" tint="-0.24994659260841701"/>
      </bottom>
      <diagonal/>
    </border>
    <border>
      <left/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indexed="23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/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/>
      <bottom style="thin">
        <color theme="0" tint="-0.34998626667073579"/>
      </bottom>
      <diagonal/>
    </border>
    <border>
      <left style="double">
        <color indexed="23"/>
      </left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2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/>
      <bottom/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/>
      <diagonal/>
    </border>
    <border>
      <left style="double">
        <color indexed="64"/>
      </left>
      <right style="thin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indexed="64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23"/>
      </left>
      <right style="double">
        <color indexed="23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22">
    <xf numFmtId="0" fontId="0" fillId="0" borderId="0"/>
    <xf numFmtId="167" fontId="10" fillId="2" borderId="0"/>
    <xf numFmtId="0" fontId="11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0" fontId="26" fillId="0" borderId="0" applyFont="0" applyFill="0" applyBorder="0" applyAlignment="0" applyProtection="0"/>
    <xf numFmtId="169" fontId="27" fillId="0" borderId="0"/>
    <xf numFmtId="0" fontId="8" fillId="0" borderId="0"/>
    <xf numFmtId="0" fontId="1" fillId="0" borderId="0"/>
    <xf numFmtId="0" fontId="1" fillId="0" borderId="0"/>
    <xf numFmtId="169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7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3" borderId="6" xfId="0" applyFont="1" applyFill="1" applyBorder="1" applyAlignment="1">
      <alignment horizontal="centerContinuous" vertical="center" wrapText="1"/>
    </xf>
    <xf numFmtId="0" fontId="4" fillId="3" borderId="7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4" fillId="3" borderId="10" xfId="0" applyFont="1" applyFill="1" applyBorder="1" applyAlignment="1">
      <alignment horizontal="centerContinuous" vertical="center" wrapText="1"/>
    </xf>
    <xf numFmtId="0" fontId="4" fillId="3" borderId="11" xfId="0" applyFont="1" applyFill="1" applyBorder="1" applyAlignment="1">
      <alignment horizontal="centerContinuous" vertical="center" wrapText="1"/>
    </xf>
    <xf numFmtId="0" fontId="4" fillId="3" borderId="12" xfId="0" applyFont="1" applyFill="1" applyBorder="1" applyAlignment="1">
      <alignment horizontal="centerContinuous" vertical="center" wrapText="1"/>
    </xf>
    <xf numFmtId="0" fontId="4" fillId="4" borderId="12" xfId="0" applyFont="1" applyFill="1" applyBorder="1" applyAlignment="1">
      <alignment horizontal="centerContinuous" vertical="center" wrapText="1"/>
    </xf>
    <xf numFmtId="0" fontId="4" fillId="4" borderId="13" xfId="0" applyFont="1" applyFill="1" applyBorder="1" applyAlignment="1">
      <alignment horizontal="centerContinuous" vertical="center" wrapText="1"/>
    </xf>
    <xf numFmtId="0" fontId="4" fillId="3" borderId="13" xfId="0" applyFont="1" applyFill="1" applyBorder="1" applyAlignment="1">
      <alignment horizontal="centerContinuous" vertical="center" wrapText="1"/>
    </xf>
    <xf numFmtId="4" fontId="2" fillId="0" borderId="0" xfId="0" applyNumberFormat="1" applyFont="1" applyAlignment="1">
      <alignment vertical="center"/>
    </xf>
    <xf numFmtId="0" fontId="4" fillId="4" borderId="15" xfId="0" applyFont="1" applyFill="1" applyBorder="1" applyAlignment="1">
      <alignment horizontal="centerContinuous" vertical="center" wrapText="1"/>
    </xf>
    <xf numFmtId="0" fontId="4" fillId="4" borderId="16" xfId="0" applyFont="1" applyFill="1" applyBorder="1" applyAlignment="1">
      <alignment horizontal="centerContinuous" vertical="center" wrapText="1"/>
    </xf>
    <xf numFmtId="2" fontId="2" fillId="0" borderId="0" xfId="0" applyNumberFormat="1" applyFont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6" fillId="0" borderId="47" xfId="0" applyFont="1" applyBorder="1" applyAlignment="1">
      <alignment horizontal="centerContinuous" vertical="center"/>
    </xf>
    <xf numFmtId="0" fontId="6" fillId="0" borderId="39" xfId="0" applyFont="1" applyBorder="1" applyAlignment="1">
      <alignment horizontal="centerContinuous" vertical="center"/>
    </xf>
    <xf numFmtId="0" fontId="7" fillId="0" borderId="48" xfId="0" applyFont="1" applyBorder="1" applyAlignment="1">
      <alignment horizontal="centerContinuous" vertical="center"/>
    </xf>
    <xf numFmtId="0" fontId="2" fillId="0" borderId="50" xfId="0" applyFont="1" applyBorder="1" applyAlignment="1">
      <alignment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vertical="center" wrapText="1"/>
    </xf>
    <xf numFmtId="166" fontId="2" fillId="0" borderId="51" xfId="0" applyNumberFormat="1" applyFont="1" applyBorder="1" applyAlignment="1">
      <alignment vertical="center"/>
    </xf>
    <xf numFmtId="0" fontId="7" fillId="0" borderId="59" xfId="0" applyFont="1" applyBorder="1" applyAlignment="1">
      <alignment horizontal="centerContinuous" vertical="center"/>
    </xf>
    <xf numFmtId="0" fontId="7" fillId="0" borderId="60" xfId="0" applyFont="1" applyBorder="1" applyAlignment="1">
      <alignment horizontal="centerContinuous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vertical="center" wrapText="1"/>
    </xf>
    <xf numFmtId="164" fontId="2" fillId="0" borderId="65" xfId="0" applyNumberFormat="1" applyFont="1" applyBorder="1" applyAlignment="1">
      <alignment vertical="center"/>
    </xf>
    <xf numFmtId="164" fontId="2" fillId="0" borderId="66" xfId="0" applyNumberFormat="1" applyFont="1" applyBorder="1" applyAlignment="1">
      <alignment vertical="center"/>
    </xf>
    <xf numFmtId="166" fontId="2" fillId="0" borderId="54" xfId="0" applyNumberFormat="1" applyFont="1" applyBorder="1" applyAlignment="1">
      <alignment horizontal="centerContinuous" vertical="center" wrapText="1"/>
    </xf>
    <xf numFmtId="0" fontId="2" fillId="0" borderId="70" xfId="0" applyFont="1" applyBorder="1" applyAlignment="1">
      <alignment vertical="center"/>
    </xf>
    <xf numFmtId="0" fontId="2" fillId="0" borderId="71" xfId="0" applyFont="1" applyBorder="1" applyAlignment="1">
      <alignment vertical="center"/>
    </xf>
    <xf numFmtId="0" fontId="17" fillId="3" borderId="6" xfId="0" applyFont="1" applyFill="1" applyBorder="1" applyAlignment="1">
      <alignment horizontal="centerContinuous" vertical="center" wrapText="1"/>
    </xf>
    <xf numFmtId="0" fontId="17" fillId="3" borderId="7" xfId="0" applyFont="1" applyFill="1" applyBorder="1" applyAlignment="1">
      <alignment horizontal="centerContinuous" vertical="center" wrapText="1"/>
    </xf>
    <xf numFmtId="0" fontId="17" fillId="0" borderId="0" xfId="0" applyFont="1" applyAlignment="1">
      <alignment vertical="center"/>
    </xf>
    <xf numFmtId="0" fontId="17" fillId="3" borderId="10" xfId="0" applyFont="1" applyFill="1" applyBorder="1" applyAlignment="1">
      <alignment horizontal="centerContinuous" vertical="center" wrapText="1"/>
    </xf>
    <xf numFmtId="0" fontId="17" fillId="3" borderId="11" xfId="0" applyFont="1" applyFill="1" applyBorder="1" applyAlignment="1">
      <alignment horizontal="centerContinuous" vertical="center" wrapText="1"/>
    </xf>
    <xf numFmtId="0" fontId="17" fillId="4" borderId="13" xfId="0" applyFont="1" applyFill="1" applyBorder="1" applyAlignment="1">
      <alignment horizontal="centerContinuous" vertical="center" wrapText="1"/>
    </xf>
    <xf numFmtId="0" fontId="17" fillId="4" borderId="12" xfId="0" applyFont="1" applyFill="1" applyBorder="1" applyAlignment="1">
      <alignment horizontal="centerContinuous" vertical="center" wrapText="1"/>
    </xf>
    <xf numFmtId="0" fontId="17" fillId="3" borderId="13" xfId="0" applyFont="1" applyFill="1" applyBorder="1" applyAlignment="1">
      <alignment horizontal="centerContinuous" vertical="center" wrapText="1"/>
    </xf>
    <xf numFmtId="0" fontId="17" fillId="3" borderId="12" xfId="0" applyFont="1" applyFill="1" applyBorder="1" applyAlignment="1">
      <alignment horizontal="centerContinuous" vertical="center" wrapText="1"/>
    </xf>
    <xf numFmtId="0" fontId="17" fillId="4" borderId="16" xfId="0" applyFont="1" applyFill="1" applyBorder="1" applyAlignment="1">
      <alignment horizontal="centerContinuous" vertical="center" wrapText="1"/>
    </xf>
    <xf numFmtId="0" fontId="17" fillId="4" borderId="15" xfId="0" applyFont="1" applyFill="1" applyBorder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38" xfId="0" applyFont="1" applyBorder="1" applyAlignment="1">
      <alignment vertical="center"/>
    </xf>
    <xf numFmtId="0" fontId="18" fillId="0" borderId="39" xfId="0" applyFont="1" applyBorder="1" applyAlignment="1">
      <alignment vertical="center"/>
    </xf>
    <xf numFmtId="2" fontId="17" fillId="4" borderId="40" xfId="0" applyNumberFormat="1" applyFont="1" applyFill="1" applyBorder="1" applyAlignment="1">
      <alignment horizontal="center" vertical="center" wrapText="1"/>
    </xf>
    <xf numFmtId="164" fontId="17" fillId="3" borderId="80" xfId="0" applyNumberFormat="1" applyFont="1" applyFill="1" applyBorder="1" applyAlignment="1">
      <alignment vertical="center"/>
    </xf>
    <xf numFmtId="164" fontId="17" fillId="3" borderId="81" xfId="0" applyNumberFormat="1" applyFont="1" applyFill="1" applyBorder="1" applyAlignment="1">
      <alignment vertical="center"/>
    </xf>
    <xf numFmtId="164" fontId="17" fillId="4" borderId="20" xfId="0" applyNumberFormat="1" applyFont="1" applyFill="1" applyBorder="1" applyAlignment="1">
      <alignment vertical="center"/>
    </xf>
    <xf numFmtId="164" fontId="17" fillId="4" borderId="82" xfId="0" applyNumberFormat="1" applyFont="1" applyFill="1" applyBorder="1" applyAlignment="1">
      <alignment vertical="center"/>
    </xf>
    <xf numFmtId="164" fontId="17" fillId="4" borderId="21" xfId="0" applyNumberFormat="1" applyFont="1" applyFill="1" applyBorder="1" applyAlignment="1">
      <alignment vertical="center"/>
    </xf>
    <xf numFmtId="164" fontId="17" fillId="4" borderId="83" xfId="0" applyNumberFormat="1" applyFont="1" applyFill="1" applyBorder="1" applyAlignment="1">
      <alignment vertical="center"/>
    </xf>
    <xf numFmtId="164" fontId="17" fillId="4" borderId="22" xfId="0" applyNumberFormat="1" applyFont="1" applyFill="1" applyBorder="1" applyAlignment="1">
      <alignment vertical="center"/>
    </xf>
    <xf numFmtId="164" fontId="17" fillId="3" borderId="84" xfId="0" applyNumberFormat="1" applyFont="1" applyFill="1" applyBorder="1" applyAlignment="1">
      <alignment vertical="center"/>
    </xf>
    <xf numFmtId="0" fontId="17" fillId="4" borderId="23" xfId="0" applyFont="1" applyFill="1" applyBorder="1" applyAlignment="1">
      <alignment horizontal="centerContinuous" vertical="center" wrapText="1"/>
    </xf>
    <xf numFmtId="164" fontId="17" fillId="4" borderId="85" xfId="0" applyNumberFormat="1" applyFont="1" applyFill="1" applyBorder="1" applyAlignment="1">
      <alignment vertical="center"/>
    </xf>
    <xf numFmtId="164" fontId="17" fillId="4" borderId="86" xfId="0" applyNumberFormat="1" applyFont="1" applyFill="1" applyBorder="1" applyAlignment="1">
      <alignment vertical="center"/>
    </xf>
    <xf numFmtId="164" fontId="17" fillId="4" borderId="24" xfId="0" applyNumberFormat="1" applyFont="1" applyFill="1" applyBorder="1" applyAlignment="1">
      <alignment vertical="center"/>
    </xf>
    <xf numFmtId="4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8" fillId="0" borderId="87" xfId="0" applyFont="1" applyBorder="1" applyAlignment="1">
      <alignment vertical="center"/>
    </xf>
    <xf numFmtId="0" fontId="18" fillId="0" borderId="88" xfId="0" applyFont="1" applyBorder="1" applyAlignment="1">
      <alignment vertical="center"/>
    </xf>
    <xf numFmtId="2" fontId="17" fillId="0" borderId="89" xfId="0" applyNumberFormat="1" applyFont="1" applyBorder="1" applyAlignment="1">
      <alignment horizontal="center" vertical="center" wrapText="1"/>
    </xf>
    <xf numFmtId="2" fontId="17" fillId="0" borderId="90" xfId="0" applyNumberFormat="1" applyFont="1" applyBorder="1" applyAlignment="1">
      <alignment horizontal="center" vertical="center" wrapText="1"/>
    </xf>
    <xf numFmtId="2" fontId="17" fillId="4" borderId="91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Alignment="1">
      <alignment vertical="center"/>
    </xf>
    <xf numFmtId="164" fontId="20" fillId="0" borderId="65" xfId="0" applyNumberFormat="1" applyFont="1" applyBorder="1" applyAlignment="1">
      <alignment vertical="center"/>
    </xf>
    <xf numFmtId="164" fontId="20" fillId="4" borderId="92" xfId="0" applyNumberFormat="1" applyFont="1" applyFill="1" applyBorder="1" applyAlignment="1">
      <alignment vertical="center"/>
    </xf>
    <xf numFmtId="164" fontId="20" fillId="0" borderId="66" xfId="0" applyNumberFormat="1" applyFont="1" applyBorder="1" applyAlignment="1">
      <alignment vertical="center"/>
    </xf>
    <xf numFmtId="164" fontId="20" fillId="4" borderId="67" xfId="0" applyNumberFormat="1" applyFont="1" applyFill="1" applyBorder="1" applyAlignment="1">
      <alignment vertical="center"/>
    </xf>
    <xf numFmtId="164" fontId="20" fillId="0" borderId="58" xfId="0" applyNumberFormat="1" applyFont="1" applyBorder="1" applyAlignment="1">
      <alignment vertical="center"/>
    </xf>
    <xf numFmtId="164" fontId="20" fillId="4" borderId="9" xfId="0" applyNumberFormat="1" applyFont="1" applyFill="1" applyBorder="1" applyAlignment="1">
      <alignment vertical="center"/>
    </xf>
    <xf numFmtId="164" fontId="21" fillId="3" borderId="81" xfId="0" applyNumberFormat="1" applyFont="1" applyFill="1" applyBorder="1" applyAlignment="1">
      <alignment vertical="center"/>
    </xf>
    <xf numFmtId="164" fontId="21" fillId="4" borderId="20" xfId="0" applyNumberFormat="1" applyFont="1" applyFill="1" applyBorder="1" applyAlignment="1">
      <alignment vertical="center"/>
    </xf>
    <xf numFmtId="164" fontId="20" fillId="0" borderId="68" xfId="0" applyNumberFormat="1" applyFont="1" applyBorder="1" applyAlignment="1">
      <alignment vertical="center"/>
    </xf>
    <xf numFmtId="164" fontId="20" fillId="4" borderId="69" xfId="0" applyNumberFormat="1" applyFont="1" applyFill="1" applyBorder="1" applyAlignment="1">
      <alignment vertical="center"/>
    </xf>
    <xf numFmtId="164" fontId="21" fillId="3" borderId="93" xfId="0" applyNumberFormat="1" applyFont="1" applyFill="1" applyBorder="1" applyAlignment="1">
      <alignment vertical="center"/>
    </xf>
    <xf numFmtId="164" fontId="21" fillId="4" borderId="28" xfId="0" applyNumberFormat="1" applyFont="1" applyFill="1" applyBorder="1" applyAlignment="1">
      <alignment vertical="center"/>
    </xf>
    <xf numFmtId="0" fontId="20" fillId="0" borderId="70" xfId="0" applyFont="1" applyBorder="1" applyAlignment="1">
      <alignment vertical="center"/>
    </xf>
    <xf numFmtId="0" fontId="20" fillId="0" borderId="71" xfId="0" applyFont="1" applyBorder="1" applyAlignment="1">
      <alignment vertical="center"/>
    </xf>
    <xf numFmtId="4" fontId="20" fillId="0" borderId="71" xfId="0" applyNumberFormat="1" applyFont="1" applyBorder="1" applyAlignment="1">
      <alignment vertical="center"/>
    </xf>
    <xf numFmtId="0" fontId="20" fillId="0" borderId="61" xfId="0" applyFont="1" applyBorder="1" applyAlignment="1">
      <alignment vertical="center"/>
    </xf>
    <xf numFmtId="164" fontId="20" fillId="4" borderId="18" xfId="0" applyNumberFormat="1" applyFont="1" applyFill="1" applyBorder="1" applyAlignment="1">
      <alignment vertical="center"/>
    </xf>
    <xf numFmtId="164" fontId="20" fillId="4" borderId="8" xfId="0" applyNumberFormat="1" applyFont="1" applyFill="1" applyBorder="1" applyAlignment="1">
      <alignment vertical="center"/>
    </xf>
    <xf numFmtId="164" fontId="17" fillId="3" borderId="97" xfId="0" applyNumberFormat="1" applyFont="1" applyFill="1" applyBorder="1" applyAlignment="1">
      <alignment vertical="center"/>
    </xf>
    <xf numFmtId="164" fontId="17" fillId="3" borderId="99" xfId="0" applyNumberFormat="1" applyFont="1" applyFill="1" applyBorder="1" applyAlignment="1">
      <alignment vertical="center"/>
    </xf>
    <xf numFmtId="164" fontId="17" fillId="4" borderId="100" xfId="0" applyNumberFormat="1" applyFont="1" applyFill="1" applyBorder="1" applyAlignment="1">
      <alignment vertical="center"/>
    </xf>
    <xf numFmtId="0" fontId="7" fillId="0" borderId="101" xfId="0" applyFont="1" applyBorder="1" applyAlignment="1">
      <alignment horizontal="centerContinuous" vertical="center"/>
    </xf>
    <xf numFmtId="164" fontId="17" fillId="3" borderId="100" xfId="0" applyNumberFormat="1" applyFont="1" applyFill="1" applyBorder="1" applyAlignment="1">
      <alignment vertical="center"/>
    </xf>
    <xf numFmtId="164" fontId="17" fillId="4" borderId="102" xfId="0" applyNumberFormat="1" applyFont="1" applyFill="1" applyBorder="1" applyAlignment="1">
      <alignment vertical="center"/>
    </xf>
    <xf numFmtId="1" fontId="17" fillId="0" borderId="103" xfId="0" applyNumberFormat="1" applyFont="1" applyBorder="1" applyAlignment="1">
      <alignment horizontal="center" vertical="center" wrapText="1"/>
    </xf>
    <xf numFmtId="1" fontId="17" fillId="0" borderId="104" xfId="0" applyNumberFormat="1" applyFont="1" applyBorder="1" applyAlignment="1">
      <alignment horizontal="center" vertical="center" wrapText="1"/>
    </xf>
    <xf numFmtId="164" fontId="17" fillId="3" borderId="108" xfId="0" applyNumberFormat="1" applyFont="1" applyFill="1" applyBorder="1" applyAlignment="1">
      <alignment vertical="center"/>
    </xf>
    <xf numFmtId="164" fontId="17" fillId="3" borderId="110" xfId="0" applyNumberFormat="1" applyFont="1" applyFill="1" applyBorder="1" applyAlignment="1">
      <alignment vertical="center"/>
    </xf>
    <xf numFmtId="164" fontId="17" fillId="4" borderId="111" xfId="0" applyNumberFormat="1" applyFont="1" applyFill="1" applyBorder="1" applyAlignment="1">
      <alignment vertical="center"/>
    </xf>
    <xf numFmtId="0" fontId="7" fillId="0" borderId="112" xfId="0" applyFont="1" applyBorder="1" applyAlignment="1">
      <alignment horizontal="centerContinuous" vertical="center"/>
    </xf>
    <xf numFmtId="164" fontId="17" fillId="3" borderId="111" xfId="0" applyNumberFormat="1" applyFont="1" applyFill="1" applyBorder="1" applyAlignment="1">
      <alignment vertical="center"/>
    </xf>
    <xf numFmtId="164" fontId="17" fillId="4" borderId="113" xfId="0" applyNumberFormat="1" applyFont="1" applyFill="1" applyBorder="1" applyAlignment="1">
      <alignment vertical="center"/>
    </xf>
    <xf numFmtId="0" fontId="17" fillId="0" borderId="16" xfId="0" applyFont="1" applyFill="1" applyBorder="1" applyAlignment="1">
      <alignment horizontal="centerContinuous" vertical="center" wrapText="1"/>
    </xf>
    <xf numFmtId="0" fontId="17" fillId="0" borderId="23" xfId="0" applyFont="1" applyFill="1" applyBorder="1" applyAlignment="1">
      <alignment horizontal="centerContinuous" vertical="center" wrapText="1"/>
    </xf>
    <xf numFmtId="164" fontId="17" fillId="0" borderId="85" xfId="0" applyNumberFormat="1" applyFont="1" applyFill="1" applyBorder="1" applyAlignment="1">
      <alignment vertical="center"/>
    </xf>
    <xf numFmtId="164" fontId="17" fillId="0" borderId="86" xfId="0" applyNumberFormat="1" applyFont="1" applyFill="1" applyBorder="1" applyAlignment="1">
      <alignment vertical="center"/>
    </xf>
    <xf numFmtId="164" fontId="17" fillId="0" borderId="24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2" fillId="0" borderId="0" xfId="3" applyFont="1" applyAlignment="1">
      <alignment vertical="top"/>
    </xf>
    <xf numFmtId="0" fontId="8" fillId="0" borderId="0" xfId="3" applyAlignment="1">
      <alignment vertical="top"/>
    </xf>
    <xf numFmtId="4" fontId="8" fillId="0" borderId="0" xfId="3" applyNumberFormat="1" applyAlignment="1">
      <alignment vertical="center"/>
    </xf>
    <xf numFmtId="4" fontId="2" fillId="0" borderId="0" xfId="3" applyNumberFormat="1" applyFont="1" applyAlignment="1">
      <alignment vertical="center"/>
    </xf>
    <xf numFmtId="0" fontId="8" fillId="0" borderId="0" xfId="3" applyAlignment="1">
      <alignment vertical="center"/>
    </xf>
    <xf numFmtId="0" fontId="8" fillId="0" borderId="0" xfId="3" applyAlignment="1">
      <alignment horizontal="centerContinuous"/>
    </xf>
    <xf numFmtId="0" fontId="8" fillId="0" borderId="0" xfId="3"/>
    <xf numFmtId="0" fontId="8" fillId="0" borderId="0" xfId="3" applyAlignment="1">
      <alignment horizontal="centerContinuous" vertical="center"/>
    </xf>
    <xf numFmtId="0" fontId="13" fillId="0" borderId="25" xfId="3" applyFont="1" applyBorder="1" applyAlignment="1">
      <alignment horizontal="centerContinuous" vertical="center"/>
    </xf>
    <xf numFmtId="0" fontId="14" fillId="0" borderId="26" xfId="3" applyFont="1" applyBorder="1" applyAlignment="1">
      <alignment horizontal="centerContinuous" vertical="center" wrapText="1"/>
    </xf>
    <xf numFmtId="0" fontId="15" fillId="0" borderId="114" xfId="3" quotePrefix="1" applyFont="1" applyBorder="1" applyAlignment="1">
      <alignment horizontal="center" vertical="center"/>
    </xf>
    <xf numFmtId="0" fontId="15" fillId="0" borderId="115" xfId="3" applyFont="1" applyBorder="1" applyAlignment="1">
      <alignment vertical="center" wrapText="1"/>
    </xf>
    <xf numFmtId="164" fontId="15" fillId="0" borderId="19" xfId="3" applyNumberFormat="1" applyFont="1" applyBorder="1" applyAlignment="1">
      <alignment vertical="center"/>
    </xf>
    <xf numFmtId="164" fontId="16" fillId="3" borderId="116" xfId="3" applyNumberFormat="1" applyFont="1" applyFill="1" applyBorder="1" applyAlignment="1">
      <alignment vertical="center"/>
    </xf>
    <xf numFmtId="0" fontId="15" fillId="0" borderId="0" xfId="3" applyFont="1" applyAlignment="1">
      <alignment vertical="center"/>
    </xf>
    <xf numFmtId="4" fontId="15" fillId="0" borderId="0" xfId="3" applyNumberFormat="1" applyFont="1" applyAlignment="1">
      <alignment vertical="center"/>
    </xf>
    <xf numFmtId="168" fontId="15" fillId="0" borderId="0" xfId="3" applyNumberFormat="1" applyFont="1" applyAlignment="1">
      <alignment vertical="center"/>
    </xf>
    <xf numFmtId="0" fontId="15" fillId="0" borderId="5" xfId="3" quotePrefix="1" applyFont="1" applyBorder="1" applyAlignment="1">
      <alignment horizontal="center" vertical="center"/>
    </xf>
    <xf numFmtId="0" fontId="15" fillId="0" borderId="0" xfId="3" applyFont="1" applyBorder="1" applyAlignment="1">
      <alignment vertical="center" wrapText="1"/>
    </xf>
    <xf numFmtId="164" fontId="15" fillId="0" borderId="57" xfId="3" applyNumberFormat="1" applyFont="1" applyBorder="1" applyAlignment="1">
      <alignment vertical="center"/>
    </xf>
    <xf numFmtId="0" fontId="15" fillId="0" borderId="29" xfId="3" quotePrefix="1" applyFont="1" applyBorder="1" applyAlignment="1">
      <alignment horizontal="center" vertical="center"/>
    </xf>
    <xf numFmtId="0" fontId="15" fillId="0" borderId="30" xfId="3" applyFont="1" applyBorder="1" applyAlignment="1">
      <alignment vertical="center" wrapText="1"/>
    </xf>
    <xf numFmtId="164" fontId="15" fillId="0" borderId="31" xfId="3" applyNumberFormat="1" applyFont="1" applyBorder="1" applyAlignment="1">
      <alignment vertical="center"/>
    </xf>
    <xf numFmtId="164" fontId="16" fillId="3" borderId="117" xfId="3" applyNumberFormat="1" applyFont="1" applyFill="1" applyBorder="1" applyAlignment="1">
      <alignment vertical="center"/>
    </xf>
    <xf numFmtId="0" fontId="16" fillId="5" borderId="118" xfId="3" quotePrefix="1" applyFont="1" applyFill="1" applyBorder="1" applyAlignment="1">
      <alignment horizontal="center" vertical="center"/>
    </xf>
    <xf numFmtId="164" fontId="16" fillId="5" borderId="119" xfId="3" applyNumberFormat="1" applyFont="1" applyFill="1" applyBorder="1" applyAlignment="1">
      <alignment vertical="center"/>
    </xf>
    <xf numFmtId="164" fontId="16" fillId="5" borderId="120" xfId="3" applyNumberFormat="1" applyFont="1" applyFill="1" applyBorder="1" applyAlignment="1">
      <alignment vertical="center"/>
    </xf>
    <xf numFmtId="0" fontId="22" fillId="0" borderId="0" xfId="3" applyFont="1"/>
    <xf numFmtId="0" fontId="22" fillId="0" borderId="0" xfId="3" applyFont="1" applyBorder="1"/>
    <xf numFmtId="0" fontId="22" fillId="0" borderId="0" xfId="3" quotePrefix="1" applyFont="1" applyBorder="1"/>
    <xf numFmtId="2" fontId="22" fillId="0" borderId="0" xfId="3" applyNumberFormat="1" applyFont="1" applyBorder="1"/>
    <xf numFmtId="4" fontId="8" fillId="0" borderId="0" xfId="3" applyNumberFormat="1"/>
    <xf numFmtId="0" fontId="22" fillId="0" borderId="0" xfId="3" quotePrefix="1" applyFont="1"/>
    <xf numFmtId="0" fontId="9" fillId="0" borderId="0" xfId="3" applyFont="1" applyBorder="1" applyAlignment="1">
      <alignment horizontal="centerContinuous" vertical="center" wrapText="1"/>
    </xf>
    <xf numFmtId="0" fontId="16" fillId="5" borderId="121" xfId="3" applyFont="1" applyFill="1" applyBorder="1" applyAlignment="1">
      <alignment horizontal="center" vertical="center" wrapText="1"/>
    </xf>
    <xf numFmtId="0" fontId="15" fillId="0" borderId="121" xfId="3" applyFont="1" applyBorder="1" applyAlignment="1">
      <alignment vertical="center" wrapText="1"/>
    </xf>
    <xf numFmtId="164" fontId="15" fillId="0" borderId="121" xfId="3" applyNumberFormat="1" applyFont="1" applyBorder="1" applyAlignment="1">
      <alignment vertical="center"/>
    </xf>
    <xf numFmtId="164" fontId="16" fillId="0" borderId="122" xfId="3" applyNumberFormat="1" applyFont="1" applyFill="1" applyBorder="1" applyAlignment="1">
      <alignment vertical="center"/>
    </xf>
    <xf numFmtId="164" fontId="21" fillId="4" borderId="82" xfId="0" applyNumberFormat="1" applyFont="1" applyFill="1" applyBorder="1" applyAlignment="1">
      <alignment vertical="center"/>
    </xf>
    <xf numFmtId="164" fontId="21" fillId="3" borderId="82" xfId="0" applyNumberFormat="1" applyFont="1" applyFill="1" applyBorder="1" applyAlignment="1">
      <alignment vertical="center"/>
    </xf>
    <xf numFmtId="164" fontId="21" fillId="4" borderId="21" xfId="0" applyNumberFormat="1" applyFont="1" applyFill="1" applyBorder="1" applyAlignment="1">
      <alignment vertical="center"/>
    </xf>
    <xf numFmtId="2" fontId="17" fillId="4" borderId="125" xfId="0" applyNumberFormat="1" applyFont="1" applyFill="1" applyBorder="1" applyAlignment="1">
      <alignment horizontal="center" vertical="center" wrapText="1"/>
    </xf>
    <xf numFmtId="164" fontId="20" fillId="4" borderId="126" xfId="0" applyNumberFormat="1" applyFont="1" applyFill="1" applyBorder="1" applyAlignment="1">
      <alignment vertical="center"/>
    </xf>
    <xf numFmtId="164" fontId="20" fillId="4" borderId="127" xfId="0" applyNumberFormat="1" applyFont="1" applyFill="1" applyBorder="1" applyAlignment="1">
      <alignment vertical="center"/>
    </xf>
    <xf numFmtId="164" fontId="20" fillId="4" borderId="32" xfId="0" applyNumberFormat="1" applyFont="1" applyFill="1" applyBorder="1" applyAlignment="1">
      <alignment vertical="center"/>
    </xf>
    <xf numFmtId="164" fontId="21" fillId="4" borderId="33" xfId="0" applyNumberFormat="1" applyFont="1" applyFill="1" applyBorder="1" applyAlignment="1">
      <alignment vertical="center"/>
    </xf>
    <xf numFmtId="164" fontId="20" fillId="4" borderId="128" xfId="0" applyNumberFormat="1" applyFont="1" applyFill="1" applyBorder="1" applyAlignment="1">
      <alignment vertical="center"/>
    </xf>
    <xf numFmtId="164" fontId="21" fillId="4" borderId="34" xfId="0" applyNumberFormat="1" applyFont="1" applyFill="1" applyBorder="1" applyAlignment="1">
      <alignment vertical="center"/>
    </xf>
    <xf numFmtId="164" fontId="2" fillId="0" borderId="131" xfId="0" applyNumberFormat="1" applyFont="1" applyBorder="1" applyAlignment="1">
      <alignment vertical="center"/>
    </xf>
    <xf numFmtId="164" fontId="2" fillId="0" borderId="132" xfId="0" applyNumberFormat="1" applyFont="1" applyBorder="1" applyAlignment="1">
      <alignment vertical="center"/>
    </xf>
    <xf numFmtId="164" fontId="21" fillId="3" borderId="134" xfId="0" applyNumberFormat="1" applyFont="1" applyFill="1" applyBorder="1" applyAlignment="1">
      <alignment vertical="center"/>
    </xf>
    <xf numFmtId="164" fontId="21" fillId="3" borderId="136" xfId="0" applyNumberFormat="1" applyFont="1" applyFill="1" applyBorder="1" applyAlignment="1">
      <alignment vertical="center"/>
    </xf>
    <xf numFmtId="164" fontId="17" fillId="4" borderId="137" xfId="0" applyNumberFormat="1" applyFont="1" applyFill="1" applyBorder="1" applyAlignment="1">
      <alignment vertical="center"/>
    </xf>
    <xf numFmtId="164" fontId="20" fillId="0" borderId="131" xfId="0" applyNumberFormat="1" applyFont="1" applyBorder="1" applyAlignment="1">
      <alignment vertical="center"/>
    </xf>
    <xf numFmtId="164" fontId="20" fillId="0" borderId="132" xfId="0" applyNumberFormat="1" applyFont="1" applyBorder="1" applyAlignment="1">
      <alignment vertical="center"/>
    </xf>
    <xf numFmtId="164" fontId="20" fillId="0" borderId="133" xfId="0" applyNumberFormat="1" applyFont="1" applyBorder="1" applyAlignment="1">
      <alignment vertical="center"/>
    </xf>
    <xf numFmtId="164" fontId="20" fillId="0" borderId="135" xfId="0" applyNumberFormat="1" applyFont="1" applyBorder="1" applyAlignment="1">
      <alignment vertical="center"/>
    </xf>
    <xf numFmtId="164" fontId="20" fillId="0" borderId="138" xfId="0" applyNumberFormat="1" applyFont="1" applyBorder="1" applyAlignment="1">
      <alignment vertical="center"/>
    </xf>
    <xf numFmtId="164" fontId="20" fillId="4" borderId="35" xfId="0" applyNumberFormat="1" applyFont="1" applyFill="1" applyBorder="1" applyAlignment="1">
      <alignment vertical="center"/>
    </xf>
    <xf numFmtId="164" fontId="21" fillId="4" borderId="36" xfId="0" applyNumberFormat="1" applyFont="1" applyFill="1" applyBorder="1" applyAlignment="1">
      <alignment vertical="center"/>
    </xf>
    <xf numFmtId="164" fontId="17" fillId="4" borderId="37" xfId="0" applyNumberFormat="1" applyFont="1" applyFill="1" applyBorder="1" applyAlignment="1">
      <alignment vertical="center"/>
    </xf>
    <xf numFmtId="0" fontId="20" fillId="0" borderId="139" xfId="0" applyFont="1" applyBorder="1" applyAlignment="1">
      <alignment vertical="center"/>
    </xf>
    <xf numFmtId="0" fontId="20" fillId="0" borderId="140" xfId="0" applyFont="1" applyBorder="1" applyAlignment="1">
      <alignment vertical="center"/>
    </xf>
    <xf numFmtId="4" fontId="20" fillId="0" borderId="140" xfId="0" applyNumberFormat="1" applyFont="1" applyBorder="1" applyAlignment="1">
      <alignment vertical="center"/>
    </xf>
    <xf numFmtId="0" fontId="20" fillId="0" borderId="141" xfId="0" applyFont="1" applyBorder="1" applyAlignment="1">
      <alignment vertical="center"/>
    </xf>
    <xf numFmtId="164" fontId="21" fillId="3" borderId="142" xfId="0" applyNumberFormat="1" applyFont="1" applyFill="1" applyBorder="1" applyAlignment="1">
      <alignment vertical="center"/>
    </xf>
    <xf numFmtId="164" fontId="17" fillId="4" borderId="143" xfId="0" applyNumberFormat="1" applyFont="1" applyFill="1" applyBorder="1" applyAlignment="1">
      <alignment vertical="center"/>
    </xf>
    <xf numFmtId="0" fontId="2" fillId="0" borderId="139" xfId="0" applyFont="1" applyBorder="1" applyAlignment="1">
      <alignment vertical="center"/>
    </xf>
    <xf numFmtId="0" fontId="2" fillId="0" borderId="14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4" fillId="0" borderId="129" xfId="0" applyFont="1" applyBorder="1" applyAlignment="1">
      <alignment horizontal="centerContinuous" vertical="center"/>
    </xf>
    <xf numFmtId="0" fontId="24" fillId="0" borderId="79" xfId="0" applyFont="1" applyBorder="1" applyAlignment="1">
      <alignment horizontal="centerContinuous" vertical="center"/>
    </xf>
    <xf numFmtId="0" fontId="24" fillId="0" borderId="88" xfId="0" applyFont="1" applyBorder="1" applyAlignment="1">
      <alignment horizontal="centerContinuous" vertical="center"/>
    </xf>
    <xf numFmtId="0" fontId="24" fillId="0" borderId="124" xfId="0" applyFont="1" applyFill="1" applyBorder="1" applyAlignment="1">
      <alignment horizontal="centerContinuous" vertical="center"/>
    </xf>
    <xf numFmtId="0" fontId="24" fillId="0" borderId="91" xfId="0" applyFont="1" applyFill="1" applyBorder="1" applyAlignment="1">
      <alignment horizontal="centerContinuous" vertical="center"/>
    </xf>
    <xf numFmtId="2" fontId="24" fillId="0" borderId="130" xfId="0" applyNumberFormat="1" applyFont="1" applyBorder="1" applyAlignment="1">
      <alignment horizontal="center" vertical="center" wrapText="1"/>
    </xf>
    <xf numFmtId="2" fontId="24" fillId="0" borderId="72" xfId="0" applyNumberFormat="1" applyFont="1" applyBorder="1" applyAlignment="1">
      <alignment horizontal="center" vertical="center" wrapText="1"/>
    </xf>
    <xf numFmtId="2" fontId="24" fillId="0" borderId="144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0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vertical="center" wrapText="1"/>
    </xf>
    <xf numFmtId="164" fontId="20" fillId="0" borderId="105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51" xfId="0" applyFont="1" applyBorder="1" applyAlignment="1">
      <alignment horizontal="center" vertical="center"/>
    </xf>
    <xf numFmtId="0" fontId="20" fillId="0" borderId="52" xfId="0" applyFont="1" applyBorder="1" applyAlignment="1">
      <alignment vertical="center" wrapText="1"/>
    </xf>
    <xf numFmtId="164" fontId="20" fillId="0" borderId="106" xfId="0" applyNumberFormat="1" applyFont="1" applyBorder="1" applyAlignment="1">
      <alignment vertical="center"/>
    </xf>
    <xf numFmtId="164" fontId="20" fillId="0" borderId="0" xfId="0" applyNumberFormat="1" applyFont="1" applyAlignment="1">
      <alignment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164" fontId="20" fillId="0" borderId="107" xfId="0" applyNumberFormat="1" applyFont="1" applyBorder="1" applyAlignment="1">
      <alignment vertical="center"/>
    </xf>
    <xf numFmtId="0" fontId="20" fillId="0" borderId="54" xfId="0" applyFont="1" applyBorder="1" applyAlignment="1">
      <alignment horizontal="center" vertical="center"/>
    </xf>
    <xf numFmtId="0" fontId="20" fillId="0" borderId="53" xfId="0" applyFont="1" applyBorder="1" applyAlignment="1">
      <alignment vertical="center" wrapText="1"/>
    </xf>
    <xf numFmtId="164" fontId="20" fillId="0" borderId="109" xfId="0" applyNumberFormat="1" applyFont="1" applyBorder="1" applyAlignment="1">
      <alignment vertical="center"/>
    </xf>
    <xf numFmtId="166" fontId="20" fillId="0" borderId="49" xfId="0" applyNumberFormat="1" applyFont="1" applyBorder="1" applyAlignment="1">
      <alignment horizontal="centerContinuous" vertical="center" wrapText="1"/>
    </xf>
    <xf numFmtId="4" fontId="20" fillId="0" borderId="0" xfId="0" applyNumberFormat="1" applyFont="1" applyAlignment="1">
      <alignment vertical="center"/>
    </xf>
    <xf numFmtId="166" fontId="20" fillId="0" borderId="51" xfId="0" applyNumberFormat="1" applyFont="1" applyBorder="1" applyAlignment="1">
      <alignment vertical="center"/>
    </xf>
    <xf numFmtId="0" fontId="20" fillId="0" borderId="52" xfId="0" applyFont="1" applyBorder="1" applyAlignment="1">
      <alignment vertical="center"/>
    </xf>
    <xf numFmtId="166" fontId="20" fillId="0" borderId="17" xfId="0" applyNumberFormat="1" applyFont="1" applyBorder="1" applyAlignment="1">
      <alignment vertical="center"/>
    </xf>
    <xf numFmtId="0" fontId="20" fillId="0" borderId="0" xfId="0" applyFont="1"/>
    <xf numFmtId="0" fontId="20" fillId="0" borderId="14" xfId="0" applyFont="1" applyBorder="1" applyAlignment="1">
      <alignment vertical="center"/>
    </xf>
    <xf numFmtId="164" fontId="20" fillId="0" borderId="96" xfId="0" applyNumberFormat="1" applyFont="1" applyBorder="1" applyAlignment="1">
      <alignment vertical="center"/>
    </xf>
    <xf numFmtId="0" fontId="25" fillId="0" borderId="14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164" fontId="20" fillId="0" borderId="57" xfId="0" applyNumberFormat="1" applyFont="1" applyBorder="1" applyAlignment="1">
      <alignment vertical="center"/>
    </xf>
    <xf numFmtId="0" fontId="20" fillId="0" borderId="17" xfId="0" applyFont="1" applyBorder="1" applyAlignment="1">
      <alignment horizontal="center" vertical="center"/>
    </xf>
    <xf numFmtId="164" fontId="20" fillId="0" borderId="75" xfId="0" applyNumberFormat="1" applyFont="1" applyBorder="1" applyAlignment="1">
      <alignment vertical="center"/>
    </xf>
    <xf numFmtId="164" fontId="20" fillId="0" borderId="62" xfId="0" applyNumberFormat="1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164" fontId="20" fillId="0" borderId="56" xfId="0" applyNumberFormat="1" applyFont="1" applyBorder="1" applyAlignment="1">
      <alignment vertical="center"/>
    </xf>
    <xf numFmtId="164" fontId="20" fillId="0" borderId="55" xfId="0" applyNumberFormat="1" applyFont="1" applyBorder="1" applyAlignment="1">
      <alignment vertical="center"/>
    </xf>
    <xf numFmtId="0" fontId="25" fillId="0" borderId="39" xfId="0" applyFont="1" applyBorder="1" applyAlignment="1">
      <alignment vertical="center" wrapText="1"/>
    </xf>
    <xf numFmtId="0" fontId="25" fillId="0" borderId="42" xfId="0" applyFont="1" applyBorder="1" applyAlignment="1">
      <alignment vertical="center" wrapText="1"/>
    </xf>
    <xf numFmtId="0" fontId="25" fillId="0" borderId="45" xfId="0" applyFont="1" applyBorder="1" applyAlignment="1">
      <alignment vertical="center" wrapText="1"/>
    </xf>
    <xf numFmtId="0" fontId="20" fillId="0" borderId="38" xfId="0" applyFont="1" applyBorder="1" applyAlignment="1">
      <alignment horizontal="center" vertical="center"/>
    </xf>
    <xf numFmtId="164" fontId="20" fillId="0" borderId="72" xfId="0" applyNumberFormat="1" applyFont="1" applyBorder="1" applyAlignment="1">
      <alignment vertical="center"/>
    </xf>
    <xf numFmtId="164" fontId="20" fillId="0" borderId="76" xfId="0" applyNumberFormat="1" applyFont="1" applyBorder="1" applyAlignment="1">
      <alignment vertical="center"/>
    </xf>
    <xf numFmtId="164" fontId="20" fillId="4" borderId="40" xfId="0" applyNumberFormat="1" applyFont="1" applyFill="1" applyBorder="1" applyAlignment="1">
      <alignment vertical="center"/>
    </xf>
    <xf numFmtId="0" fontId="20" fillId="0" borderId="41" xfId="0" applyFont="1" applyBorder="1" applyAlignment="1">
      <alignment horizontal="center" vertical="center"/>
    </xf>
    <xf numFmtId="164" fontId="20" fillId="0" borderId="73" xfId="0" applyNumberFormat="1" applyFont="1" applyBorder="1" applyAlignment="1">
      <alignment vertical="center"/>
    </xf>
    <xf numFmtId="164" fontId="20" fillId="0" borderId="77" xfId="0" applyNumberFormat="1" applyFont="1" applyBorder="1" applyAlignment="1">
      <alignment vertical="center"/>
    </xf>
    <xf numFmtId="164" fontId="20" fillId="4" borderId="43" xfId="0" applyNumberFormat="1" applyFont="1" applyFill="1" applyBorder="1" applyAlignment="1">
      <alignment vertical="center"/>
    </xf>
    <xf numFmtId="0" fontId="20" fillId="0" borderId="44" xfId="0" applyFont="1" applyBorder="1" applyAlignment="1">
      <alignment horizontal="center" vertical="center"/>
    </xf>
    <xf numFmtId="164" fontId="20" fillId="0" borderId="74" xfId="0" applyNumberFormat="1" applyFont="1" applyBorder="1" applyAlignment="1">
      <alignment vertical="center"/>
    </xf>
    <xf numFmtId="164" fontId="20" fillId="0" borderId="78" xfId="0" applyNumberFormat="1" applyFont="1" applyBorder="1" applyAlignment="1">
      <alignment vertical="center"/>
    </xf>
    <xf numFmtId="164" fontId="20" fillId="4" borderId="46" xfId="0" applyNumberFormat="1" applyFont="1" applyFill="1" applyBorder="1" applyAlignment="1">
      <alignment vertical="center"/>
    </xf>
    <xf numFmtId="164" fontId="17" fillId="0" borderId="0" xfId="0" applyNumberFormat="1" applyFont="1" applyAlignment="1">
      <alignment vertical="center"/>
    </xf>
    <xf numFmtId="0" fontId="16" fillId="0" borderId="27" xfId="3" applyFont="1" applyBorder="1" applyAlignment="1">
      <alignment horizontal="centerContinuous" vertical="center" wrapText="1"/>
    </xf>
    <xf numFmtId="0" fontId="16" fillId="0" borderId="123" xfId="3" applyFont="1" applyBorder="1" applyAlignment="1">
      <alignment horizontal="centerContinuous" vertical="center" wrapText="1"/>
    </xf>
    <xf numFmtId="166" fontId="20" fillId="0" borderId="38" xfId="0" applyNumberFormat="1" applyFont="1" applyBorder="1" applyAlignment="1">
      <alignment horizontal="centerContinuous" vertical="center" wrapText="1"/>
    </xf>
    <xf numFmtId="0" fontId="20" fillId="0" borderId="39" xfId="0" applyFont="1" applyBorder="1" applyAlignment="1">
      <alignment vertical="center" wrapText="1"/>
    </xf>
    <xf numFmtId="164" fontId="20" fillId="0" borderId="104" xfId="0" applyNumberFormat="1" applyFont="1" applyBorder="1" applyAlignment="1">
      <alignment vertical="center"/>
    </xf>
    <xf numFmtId="164" fontId="20" fillId="0" borderId="103" xfId="0" applyNumberFormat="1" applyFont="1" applyBorder="1" applyAlignment="1">
      <alignment vertical="center"/>
    </xf>
    <xf numFmtId="166" fontId="20" fillId="0" borderId="41" xfId="0" applyNumberFormat="1" applyFont="1" applyBorder="1" applyAlignment="1">
      <alignment vertical="center"/>
    </xf>
    <xf numFmtId="0" fontId="20" fillId="0" borderId="42" xfId="0" applyFont="1" applyBorder="1" applyAlignment="1">
      <alignment vertical="center" wrapText="1"/>
    </xf>
    <xf numFmtId="164" fontId="20" fillId="0" borderId="145" xfId="0" applyNumberFormat="1" applyFont="1" applyBorder="1" applyAlignment="1">
      <alignment vertical="center"/>
    </xf>
    <xf numFmtId="164" fontId="20" fillId="0" borderId="116" xfId="0" applyNumberFormat="1" applyFont="1" applyBorder="1" applyAlignment="1">
      <alignment vertical="center"/>
    </xf>
    <xf numFmtId="0" fontId="20" fillId="0" borderId="42" xfId="0" applyFont="1" applyBorder="1" applyAlignment="1">
      <alignment vertical="center"/>
    </xf>
    <xf numFmtId="0" fontId="20" fillId="0" borderId="45" xfId="0" applyFont="1" applyBorder="1" applyAlignment="1">
      <alignment vertical="center" wrapText="1"/>
    </xf>
    <xf numFmtId="164" fontId="20" fillId="0" borderId="146" xfId="0" applyNumberFormat="1" applyFont="1" applyBorder="1" applyAlignment="1">
      <alignment vertical="center"/>
    </xf>
    <xf numFmtId="164" fontId="20" fillId="0" borderId="147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0" fontId="17" fillId="0" borderId="148" xfId="0" applyFont="1" applyBorder="1" applyAlignment="1">
      <alignment horizontal="centerContinuous" vertical="center"/>
    </xf>
    <xf numFmtId="2" fontId="17" fillId="0" borderId="88" xfId="0" applyNumberFormat="1" applyFont="1" applyBorder="1" applyAlignment="1">
      <alignment horizontal="center" vertical="center" wrapText="1"/>
    </xf>
    <xf numFmtId="164" fontId="20" fillId="0" borderId="0" xfId="0" applyNumberFormat="1" applyFont="1" applyBorder="1" applyAlignment="1">
      <alignment vertical="center"/>
    </xf>
    <xf numFmtId="164" fontId="17" fillId="3" borderId="7" xfId="0" applyNumberFormat="1" applyFont="1" applyFill="1" applyBorder="1" applyAlignment="1">
      <alignment vertical="center"/>
    </xf>
    <xf numFmtId="164" fontId="17" fillId="4" borderId="23" xfId="0" applyNumberFormat="1" applyFont="1" applyFill="1" applyBorder="1" applyAlignment="1">
      <alignment vertical="center"/>
    </xf>
    <xf numFmtId="164" fontId="17" fillId="0" borderId="23" xfId="0" applyNumberFormat="1" applyFont="1" applyFill="1" applyBorder="1" applyAlignment="1">
      <alignment vertical="center"/>
    </xf>
    <xf numFmtId="0" fontId="2" fillId="0" borderId="87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1" fontId="17" fillId="0" borderId="148" xfId="0" applyNumberFormat="1" applyFont="1" applyBorder="1" applyAlignment="1">
      <alignment horizontal="center" vertical="center" wrapText="1"/>
    </xf>
    <xf numFmtId="1" fontId="17" fillId="0" borderId="123" xfId="0" applyNumberFormat="1" applyFont="1" applyBorder="1" applyAlignment="1">
      <alignment horizontal="center" vertical="center" wrapText="1"/>
    </xf>
    <xf numFmtId="10" fontId="20" fillId="0" borderId="94" xfId="0" applyNumberFormat="1" applyFont="1" applyBorder="1" applyAlignment="1">
      <alignment horizontal="center" vertical="center"/>
    </xf>
    <xf numFmtId="10" fontId="20" fillId="0" borderId="95" xfId="0" applyNumberFormat="1" applyFont="1" applyBorder="1" applyAlignment="1">
      <alignment horizontal="center" vertical="center"/>
    </xf>
    <xf numFmtId="10" fontId="20" fillId="0" borderId="96" xfId="0" applyNumberFormat="1" applyFont="1" applyBorder="1" applyAlignment="1">
      <alignment horizontal="center" vertical="center"/>
    </xf>
    <xf numFmtId="10" fontId="17" fillId="3" borderId="97" xfId="0" applyNumberFormat="1" applyFont="1" applyFill="1" applyBorder="1" applyAlignment="1">
      <alignment horizontal="center" vertical="center"/>
    </xf>
    <xf numFmtId="10" fontId="20" fillId="0" borderId="98" xfId="0" applyNumberFormat="1" applyFont="1" applyBorder="1" applyAlignment="1">
      <alignment horizontal="center" vertical="center"/>
    </xf>
    <xf numFmtId="10" fontId="17" fillId="3" borderId="99" xfId="0" applyNumberFormat="1" applyFont="1" applyFill="1" applyBorder="1" applyAlignment="1">
      <alignment horizontal="center" vertical="center"/>
    </xf>
    <xf numFmtId="10" fontId="17" fillId="4" borderId="100" xfId="0" applyNumberFormat="1" applyFont="1" applyFill="1" applyBorder="1" applyAlignment="1">
      <alignment horizontal="center" vertical="center"/>
    </xf>
    <xf numFmtId="10" fontId="7" fillId="0" borderId="101" xfId="0" applyNumberFormat="1" applyFont="1" applyBorder="1" applyAlignment="1">
      <alignment horizontal="center" vertical="center"/>
    </xf>
    <xf numFmtId="10" fontId="17" fillId="3" borderId="100" xfId="0" applyNumberFormat="1" applyFont="1" applyFill="1" applyBorder="1" applyAlignment="1">
      <alignment horizontal="center" vertical="center"/>
    </xf>
    <xf numFmtId="10" fontId="17" fillId="4" borderId="102" xfId="0" applyNumberFormat="1" applyFont="1" applyFill="1" applyBorder="1" applyAlignment="1">
      <alignment horizontal="center" vertical="center"/>
    </xf>
    <xf numFmtId="164" fontId="20" fillId="0" borderId="39" xfId="0" applyNumberFormat="1" applyFont="1" applyBorder="1" applyAlignment="1">
      <alignment vertical="center"/>
    </xf>
    <xf numFmtId="164" fontId="20" fillId="0" borderId="42" xfId="0" applyNumberFormat="1" applyFont="1" applyBorder="1" applyAlignment="1">
      <alignment vertical="center"/>
    </xf>
    <xf numFmtId="14" fontId="17" fillId="0" borderId="0" xfId="3" applyNumberFormat="1" applyFont="1" applyAlignment="1">
      <alignment horizontal="right"/>
    </xf>
  </cellXfs>
  <cellStyles count="22">
    <cellStyle name="10BOLD" xfId="1"/>
    <cellStyle name="Millares 2" xfId="7"/>
    <cellStyle name="No-definido" xfId="2"/>
    <cellStyle name="Normal" xfId="0" builtinId="0"/>
    <cellStyle name="Normal 10" xfId="6"/>
    <cellStyle name="Normal 10 2" xfId="8"/>
    <cellStyle name="Normal 10 3" xfId="9"/>
    <cellStyle name="Normal 11" xfId="10"/>
    <cellStyle name="Normal 2" xfId="3"/>
    <cellStyle name="Normal 2 2" xfId="11"/>
    <cellStyle name="Normal 2 3" xfId="12"/>
    <cellStyle name="Normal 2 4" xfId="5"/>
    <cellStyle name="Normal 3" xfId="13"/>
    <cellStyle name="Normal 3 2" xfId="14"/>
    <cellStyle name="Normal 4" xfId="15"/>
    <cellStyle name="Normal 5" xfId="16"/>
    <cellStyle name="Normal 5 2" xfId="17"/>
    <cellStyle name="Normal 6" xfId="18"/>
    <cellStyle name="Normal 7" xfId="19"/>
    <cellStyle name="Normal 8" xfId="20"/>
    <cellStyle name="Normal 9" xfId="21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1</xdr:row>
      <xdr:rowOff>114300</xdr:rowOff>
    </xdr:from>
    <xdr:to>
      <xdr:col>8</xdr:col>
      <xdr:colOff>19050</xdr:colOff>
      <xdr:row>5</xdr:row>
      <xdr:rowOff>19050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058025" y="819150"/>
          <a:ext cx="2505075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2009775</xdr:colOff>
      <xdr:row>5</xdr:row>
      <xdr:rowOff>28575</xdr:rowOff>
    </xdr:to>
    <xdr:pic>
      <xdr:nvPicPr>
        <xdr:cNvPr id="5257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20097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657224</xdr:colOff>
      <xdr:row>6</xdr:row>
      <xdr:rowOff>95250</xdr:rowOff>
    </xdr:from>
    <xdr:ext cx="7991475" cy="628650"/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847724" y="1733550"/>
          <a:ext cx="7991475" cy="628650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</a:t>
          </a:r>
        </a:p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2019KO LIKIDAZIOA / LIQUIDACIÓN 2019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209550</xdr:colOff>
      <xdr:row>6</xdr:row>
      <xdr:rowOff>9525</xdr:rowOff>
    </xdr:from>
    <xdr:to>
      <xdr:col>5</xdr:col>
      <xdr:colOff>0</xdr:colOff>
      <xdr:row>9</xdr:row>
      <xdr:rowOff>85725</xdr:rowOff>
    </xdr:to>
    <xdr:sp macro="" textlink="">
      <xdr:nvSpPr>
        <xdr:cNvPr id="12291" name="Texto 19"/>
        <xdr:cNvSpPr txBox="1">
          <a:spLocks noChangeArrowheads="1"/>
        </xdr:cNvSpPr>
      </xdr:nvSpPr>
      <xdr:spPr bwMode="auto">
        <a:xfrm>
          <a:off x="971550" y="781050"/>
          <a:ext cx="587692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2019KO LIKIDAZIOA / LIQUIDACIÓN 2019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180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5372100" y="0"/>
          <a:ext cx="26765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76200</xdr:rowOff>
    </xdr:from>
    <xdr:to>
      <xdr:col>4</xdr:col>
      <xdr:colOff>0</xdr:colOff>
      <xdr:row>5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3314" name="Text Box 2"/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371475</xdr:colOff>
      <xdr:row>6</xdr:row>
      <xdr:rowOff>85725</xdr:rowOff>
    </xdr:from>
    <xdr:to>
      <xdr:col>3</xdr:col>
      <xdr:colOff>1238250</xdr:colOff>
      <xdr:row>10</xdr:row>
      <xdr:rowOff>200025</xdr:rowOff>
    </xdr:to>
    <xdr:sp macro="" textlink="">
      <xdr:nvSpPr>
        <xdr:cNvPr id="13315" name="Texto 19"/>
        <xdr:cNvSpPr txBox="1">
          <a:spLocks noChangeArrowheads="1"/>
        </xdr:cNvSpPr>
      </xdr:nvSpPr>
      <xdr:spPr bwMode="auto">
        <a:xfrm>
          <a:off x="552450" y="857250"/>
          <a:ext cx="6829425" cy="68580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 </a:t>
          </a:r>
        </a:p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2019KO LIKIDAZIOA / LIQUIDACIÓN 2019</a:t>
          </a:r>
        </a:p>
      </xdr:txBody>
    </xdr:sp>
    <xdr:clientData/>
  </xdr:twoCellAnchor>
  <xdr:twoCellAnchor>
    <xdr:from>
      <xdr:col>1</xdr:col>
      <xdr:colOff>333375</xdr:colOff>
      <xdr:row>0</xdr:row>
      <xdr:rowOff>28575</xdr:rowOff>
    </xdr:from>
    <xdr:to>
      <xdr:col>1</xdr:col>
      <xdr:colOff>2381250</xdr:colOff>
      <xdr:row>4</xdr:row>
      <xdr:rowOff>114300</xdr:rowOff>
    </xdr:to>
    <xdr:pic>
      <xdr:nvPicPr>
        <xdr:cNvPr id="5078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8575"/>
          <a:ext cx="2047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0</xdr:row>
      <xdr:rowOff>28575</xdr:rowOff>
    </xdr:from>
    <xdr:to>
      <xdr:col>5</xdr:col>
      <xdr:colOff>228600</xdr:colOff>
      <xdr:row>4</xdr:row>
      <xdr:rowOff>95250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238875" y="28575"/>
          <a:ext cx="23050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95250</xdr:rowOff>
    </xdr:from>
    <xdr:to>
      <xdr:col>9</xdr:col>
      <xdr:colOff>695325</xdr:colOff>
      <xdr:row>4</xdr:row>
      <xdr:rowOff>85725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6629400" y="95250"/>
          <a:ext cx="29527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0" y="4905375"/>
          <a:ext cx="7848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161925</xdr:colOff>
      <xdr:row>6</xdr:row>
      <xdr:rowOff>0</xdr:rowOff>
    </xdr:from>
    <xdr:to>
      <xdr:col>9</xdr:col>
      <xdr:colOff>638175</xdr:colOff>
      <xdr:row>9</xdr:row>
      <xdr:rowOff>76200</xdr:rowOff>
    </xdr:to>
    <xdr:sp macro="" textlink="">
      <xdr:nvSpPr>
        <xdr:cNvPr id="7174" name="Texto 19"/>
        <xdr:cNvSpPr txBox="1">
          <a:spLocks noChangeArrowheads="1"/>
        </xdr:cNvSpPr>
      </xdr:nvSpPr>
      <xdr:spPr bwMode="auto">
        <a:xfrm>
          <a:off x="390525" y="866775"/>
          <a:ext cx="9134475" cy="5619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 </a:t>
          </a:r>
          <a:endParaRPr lang="es-ES">
            <a:effectLst/>
            <a:latin typeface="Comic Sans MS" panose="030F0702030302020204" pitchFamily="66" charset="0"/>
          </a:endParaRP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2019KO LIKIDAZIOA / LIQUIDACIÓN 2019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76200</xdr:colOff>
      <xdr:row>0</xdr:row>
      <xdr:rowOff>28575</xdr:rowOff>
    </xdr:from>
    <xdr:to>
      <xdr:col>1</xdr:col>
      <xdr:colOff>1943100</xdr:colOff>
      <xdr:row>4</xdr:row>
      <xdr:rowOff>114300</xdr:rowOff>
    </xdr:to>
    <xdr:pic>
      <xdr:nvPicPr>
        <xdr:cNvPr id="5353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2095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95250</xdr:rowOff>
    </xdr:from>
    <xdr:to>
      <xdr:col>9</xdr:col>
      <xdr:colOff>657225</xdr:colOff>
      <xdr:row>5</xdr:row>
      <xdr:rowOff>19050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6772275" y="95250"/>
          <a:ext cx="25146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10</xdr:col>
      <xdr:colOff>0</xdr:colOff>
      <xdr:row>37</xdr:row>
      <xdr:rowOff>0</xdr:rowOff>
    </xdr:to>
    <xdr:sp macro="" textlink="">
      <xdr:nvSpPr>
        <xdr:cNvPr id="8194" name="Text Box 2"/>
        <xdr:cNvSpPr txBox="1">
          <a:spLocks noChangeArrowheads="1"/>
        </xdr:cNvSpPr>
      </xdr:nvSpPr>
      <xdr:spPr bwMode="auto">
        <a:xfrm>
          <a:off x="0" y="7362825"/>
          <a:ext cx="914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704851</xdr:colOff>
      <xdr:row>5</xdr:row>
      <xdr:rowOff>76200</xdr:rowOff>
    </xdr:from>
    <xdr:to>
      <xdr:col>9</xdr:col>
      <xdr:colOff>66675</xdr:colOff>
      <xdr:row>9</xdr:row>
      <xdr:rowOff>9525</xdr:rowOff>
    </xdr:to>
    <xdr:sp macro="" textlink="">
      <xdr:nvSpPr>
        <xdr:cNvPr id="8195" name="Texto 19"/>
        <xdr:cNvSpPr txBox="1">
          <a:spLocks noChangeArrowheads="1"/>
        </xdr:cNvSpPr>
      </xdr:nvSpPr>
      <xdr:spPr bwMode="auto">
        <a:xfrm>
          <a:off x="1028701" y="790575"/>
          <a:ext cx="8391524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2019KO LIKIDAZIOA / LIQUIDACIÓN 2019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1</xdr:col>
      <xdr:colOff>1819275</xdr:colOff>
      <xdr:row>4</xdr:row>
      <xdr:rowOff>133350</xdr:rowOff>
    </xdr:to>
    <xdr:pic>
      <xdr:nvPicPr>
        <xdr:cNvPr id="545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0</xdr:row>
      <xdr:rowOff>47625</xdr:rowOff>
    </xdr:from>
    <xdr:to>
      <xdr:col>7</xdr:col>
      <xdr:colOff>47625</xdr:colOff>
      <xdr:row>4</xdr:row>
      <xdr:rowOff>114300</xdr:rowOff>
    </xdr:to>
    <xdr:sp macro="" textlink="">
      <xdr:nvSpPr>
        <xdr:cNvPr id="9217" name="Text Box 1"/>
        <xdr:cNvSpPr txBox="1">
          <a:spLocks noChangeArrowheads="1"/>
        </xdr:cNvSpPr>
      </xdr:nvSpPr>
      <xdr:spPr bwMode="auto">
        <a:xfrm>
          <a:off x="6181725" y="47625"/>
          <a:ext cx="24288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0</xdr:row>
      <xdr:rowOff>19050</xdr:rowOff>
    </xdr:from>
    <xdr:to>
      <xdr:col>1</xdr:col>
      <xdr:colOff>1885950</xdr:colOff>
      <xdr:row>4</xdr:row>
      <xdr:rowOff>104775</xdr:rowOff>
    </xdr:to>
    <xdr:pic>
      <xdr:nvPicPr>
        <xdr:cNvPr id="5557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5</xdr:row>
      <xdr:rowOff>133350</xdr:rowOff>
    </xdr:from>
    <xdr:to>
      <xdr:col>6</xdr:col>
      <xdr:colOff>828675</xdr:colOff>
      <xdr:row>9</xdr:row>
      <xdr:rowOff>66675</xdr:rowOff>
    </xdr:to>
    <xdr:sp macro="" textlink="">
      <xdr:nvSpPr>
        <xdr:cNvPr id="9221" name="Texto 19"/>
        <xdr:cNvSpPr txBox="1">
          <a:spLocks noChangeArrowheads="1"/>
        </xdr:cNvSpPr>
      </xdr:nvSpPr>
      <xdr:spPr bwMode="auto">
        <a:xfrm>
          <a:off x="285750" y="847725"/>
          <a:ext cx="81819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2019KO LIKIDAZIOA / LIQUIDACIÓN 2019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Finmes12/BASEG-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G-I"/>
      <sheetName val="&quot;D&quot; y &quot;O&quot;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showGridLines="0" showZeros="0" tabSelected="1" workbookViewId="0">
      <selection activeCell="C4" sqref="C4"/>
    </sheetView>
  </sheetViews>
  <sheetFormatPr baseColWidth="10" defaultRowHeight="12.75" x14ac:dyDescent="0.2"/>
  <cols>
    <col min="1" max="1" width="1.140625" style="119" customWidth="1"/>
    <col min="2" max="2" width="1.7109375" style="119" customWidth="1"/>
    <col min="3" max="3" width="70.5703125" style="119" customWidth="1"/>
    <col min="4" max="4" width="16.85546875" style="119" customWidth="1"/>
    <col min="5" max="5" width="16" style="119" customWidth="1"/>
    <col min="6" max="6" width="16.28515625" style="119" customWidth="1"/>
    <col min="7" max="7" width="15.7109375" style="119" customWidth="1"/>
    <col min="8" max="8" width="16.42578125" style="119" customWidth="1"/>
    <col min="9" max="9" width="1.7109375" style="119" customWidth="1"/>
    <col min="10" max="10" width="18.42578125" style="119" bestFit="1" customWidth="1"/>
    <col min="11" max="16384" width="11.42578125" style="119"/>
  </cols>
  <sheetData>
    <row r="1" spans="2:10" s="114" customFormat="1" ht="15" customHeight="1" x14ac:dyDescent="0.2">
      <c r="B1" s="113"/>
    </row>
    <row r="2" spans="2:10" s="117" customFormat="1" ht="12.75" customHeight="1" x14ac:dyDescent="0.2">
      <c r="B2" s="115"/>
      <c r="C2" s="116"/>
      <c r="D2" s="116"/>
      <c r="E2" s="116"/>
      <c r="F2" s="116"/>
      <c r="G2" s="116"/>
      <c r="H2" s="116"/>
    </row>
    <row r="3" spans="2:10" s="117" customFormat="1" x14ac:dyDescent="0.2">
      <c r="B3" s="115"/>
      <c r="C3" s="116"/>
      <c r="D3" s="116"/>
      <c r="E3" s="116"/>
      <c r="F3" s="116"/>
      <c r="G3" s="116"/>
      <c r="H3" s="116"/>
    </row>
    <row r="4" spans="2:10" s="117" customFormat="1" x14ac:dyDescent="0.2">
      <c r="B4" s="115"/>
      <c r="C4" s="116"/>
      <c r="D4" s="116"/>
      <c r="E4" s="116"/>
      <c r="F4" s="116"/>
      <c r="G4" s="116"/>
      <c r="H4" s="116"/>
    </row>
    <row r="5" spans="2:10" s="117" customFormat="1" x14ac:dyDescent="0.2">
      <c r="B5" s="115"/>
      <c r="C5" s="116"/>
      <c r="D5" s="116"/>
      <c r="E5" s="116"/>
      <c r="F5" s="116"/>
      <c r="G5" s="116"/>
      <c r="H5" s="116"/>
    </row>
    <row r="6" spans="2:10" s="117" customFormat="1" x14ac:dyDescent="0.2">
      <c r="B6" s="115"/>
      <c r="C6" s="116"/>
      <c r="D6" s="116"/>
      <c r="E6" s="116"/>
      <c r="F6" s="116"/>
      <c r="G6" s="116"/>
      <c r="H6" s="116"/>
    </row>
    <row r="7" spans="2:10" s="117" customFormat="1" x14ac:dyDescent="0.2">
      <c r="B7" s="115"/>
      <c r="C7" s="116"/>
      <c r="D7" s="116"/>
      <c r="E7" s="116"/>
      <c r="F7" s="116"/>
      <c r="G7" s="116"/>
      <c r="H7" s="116"/>
    </row>
    <row r="8" spans="2:10" s="117" customFormat="1" x14ac:dyDescent="0.2">
      <c r="B8" s="115"/>
      <c r="C8" s="116"/>
      <c r="D8" s="116"/>
      <c r="E8" s="116"/>
      <c r="F8" s="116"/>
      <c r="G8" s="116"/>
      <c r="H8" s="116"/>
    </row>
    <row r="9" spans="2:10" s="117" customFormat="1" x14ac:dyDescent="0.2">
      <c r="B9" s="115"/>
      <c r="C9" s="116"/>
      <c r="D9" s="116"/>
      <c r="E9" s="116"/>
      <c r="F9" s="116"/>
      <c r="G9" s="116"/>
      <c r="H9" s="116"/>
    </row>
    <row r="10" spans="2:10" s="117" customFormat="1" ht="14.25" customHeight="1" x14ac:dyDescent="0.2">
      <c r="B10" s="115"/>
      <c r="C10" s="116"/>
      <c r="D10" s="116"/>
      <c r="E10" s="116"/>
      <c r="F10" s="116"/>
      <c r="G10" s="116"/>
      <c r="H10" s="116"/>
    </row>
    <row r="11" spans="2:10" s="117" customFormat="1" ht="10.5" customHeight="1" x14ac:dyDescent="0.2">
      <c r="B11" s="115"/>
      <c r="C11" s="116"/>
      <c r="D11" s="116"/>
      <c r="E11" s="116"/>
      <c r="F11" s="116"/>
      <c r="G11" s="116"/>
      <c r="H11" s="116"/>
    </row>
    <row r="12" spans="2:10" ht="39" x14ac:dyDescent="0.2">
      <c r="B12" s="146" t="s">
        <v>57</v>
      </c>
      <c r="C12" s="118"/>
      <c r="D12" s="118"/>
      <c r="E12" s="118"/>
      <c r="F12" s="118"/>
      <c r="G12" s="118"/>
      <c r="H12" s="118"/>
    </row>
    <row r="13" spans="2:10" x14ac:dyDescent="0.2">
      <c r="D13" s="120"/>
      <c r="E13" s="120"/>
      <c r="F13" s="120"/>
      <c r="G13" s="120"/>
      <c r="H13" s="276">
        <v>43957</v>
      </c>
    </row>
    <row r="14" spans="2:10" ht="86.25" customHeight="1" x14ac:dyDescent="0.2">
      <c r="B14" s="121"/>
      <c r="C14" s="122" t="s">
        <v>47</v>
      </c>
      <c r="D14" s="239" t="s">
        <v>69</v>
      </c>
      <c r="E14" s="239" t="s">
        <v>70</v>
      </c>
      <c r="F14" s="239" t="s">
        <v>78</v>
      </c>
      <c r="G14" s="239" t="s">
        <v>79</v>
      </c>
      <c r="H14" s="240" t="s">
        <v>92</v>
      </c>
    </row>
    <row r="15" spans="2:10" s="127" customFormat="1" ht="20.100000000000001" customHeight="1" x14ac:dyDescent="0.2">
      <c r="B15" s="123"/>
      <c r="C15" s="124" t="s">
        <v>48</v>
      </c>
      <c r="D15" s="125">
        <v>2592495516.3699999</v>
      </c>
      <c r="E15" s="125">
        <v>2547887210.7499995</v>
      </c>
      <c r="F15" s="125">
        <v>-42097883.189999677</v>
      </c>
      <c r="G15" s="125"/>
      <c r="H15" s="126">
        <f>ROUND((+D15-E15+F15+G15),2)</f>
        <v>2510422.4300000002</v>
      </c>
      <c r="J15" s="128"/>
    </row>
    <row r="16" spans="2:10" s="127" customFormat="1" ht="24.95" customHeight="1" x14ac:dyDescent="0.2">
      <c r="B16" s="123"/>
      <c r="C16" s="124" t="s">
        <v>49</v>
      </c>
      <c r="D16" s="125">
        <v>210737832.76000005</v>
      </c>
      <c r="E16" s="125">
        <v>210708530.75999999</v>
      </c>
      <c r="F16" s="125">
        <v>-908604.20000000298</v>
      </c>
      <c r="G16" s="125"/>
      <c r="H16" s="126">
        <f t="shared" ref="H16:H28" si="0">ROUND((+D16-E16+F16+G16),2)</f>
        <v>-879302.2</v>
      </c>
      <c r="J16" s="129"/>
    </row>
    <row r="17" spans="2:10" s="127" customFormat="1" ht="20.100000000000001" customHeight="1" x14ac:dyDescent="0.2">
      <c r="B17" s="123"/>
      <c r="C17" s="124" t="s">
        <v>50</v>
      </c>
      <c r="D17" s="125">
        <v>6302162.7600000007</v>
      </c>
      <c r="E17" s="125">
        <v>6296978.3400000017</v>
      </c>
      <c r="F17" s="125">
        <v>-10364.25</v>
      </c>
      <c r="G17" s="125"/>
      <c r="H17" s="126">
        <f t="shared" si="0"/>
        <v>-5179.83</v>
      </c>
      <c r="J17" s="129"/>
    </row>
    <row r="18" spans="2:10" s="127" customFormat="1" ht="20.100000000000001" customHeight="1" x14ac:dyDescent="0.2">
      <c r="B18" s="123"/>
      <c r="C18" s="124" t="s">
        <v>60</v>
      </c>
      <c r="D18" s="125">
        <v>13418566.060000001</v>
      </c>
      <c r="E18" s="125">
        <v>13406002.109999999</v>
      </c>
      <c r="F18" s="125">
        <v>382.61000000000013</v>
      </c>
      <c r="G18" s="125"/>
      <c r="H18" s="126">
        <f t="shared" si="0"/>
        <v>12946.56</v>
      </c>
      <c r="J18" s="129"/>
    </row>
    <row r="19" spans="2:10" s="127" customFormat="1" ht="20.100000000000001" customHeight="1" x14ac:dyDescent="0.2">
      <c r="B19" s="130"/>
      <c r="C19" s="131" t="s">
        <v>61</v>
      </c>
      <c r="D19" s="132">
        <v>17137663.23</v>
      </c>
      <c r="E19" s="132">
        <v>465100.83</v>
      </c>
      <c r="F19" s="132"/>
      <c r="G19" s="132"/>
      <c r="H19" s="126">
        <f t="shared" si="0"/>
        <v>16672562.4</v>
      </c>
      <c r="J19" s="129"/>
    </row>
    <row r="20" spans="2:10" s="127" customFormat="1" ht="20.100000000000001" customHeight="1" x14ac:dyDescent="0.2">
      <c r="B20" s="123"/>
      <c r="C20" s="124" t="s">
        <v>51</v>
      </c>
      <c r="D20" s="125">
        <v>13157497.870000001</v>
      </c>
      <c r="E20" s="125">
        <v>12907949.150000002</v>
      </c>
      <c r="F20" s="125"/>
      <c r="G20" s="125"/>
      <c r="H20" s="126">
        <f t="shared" si="0"/>
        <v>249548.72</v>
      </c>
      <c r="J20" s="129"/>
    </row>
    <row r="21" spans="2:10" s="127" customFormat="1" ht="20.100000000000001" customHeight="1" x14ac:dyDescent="0.2">
      <c r="B21" s="123"/>
      <c r="C21" s="124" t="s">
        <v>52</v>
      </c>
      <c r="D21" s="125">
        <v>22301084.979999997</v>
      </c>
      <c r="E21" s="125">
        <v>18228922.879999999</v>
      </c>
      <c r="F21" s="125"/>
      <c r="G21" s="125"/>
      <c r="H21" s="126">
        <f t="shared" si="0"/>
        <v>4072162.1</v>
      </c>
      <c r="J21" s="129"/>
    </row>
    <row r="22" spans="2:10" s="127" customFormat="1" ht="22.5" customHeight="1" x14ac:dyDescent="0.2">
      <c r="B22" s="123"/>
      <c r="C22" s="124" t="s">
        <v>96</v>
      </c>
      <c r="D22" s="125">
        <v>0</v>
      </c>
      <c r="E22" s="125">
        <v>-36365.070000000007</v>
      </c>
      <c r="F22" s="125"/>
      <c r="G22" s="125"/>
      <c r="H22" s="126">
        <f t="shared" si="0"/>
        <v>36365.07</v>
      </c>
      <c r="J22" s="129"/>
    </row>
    <row r="23" spans="2:10" s="127" customFormat="1" ht="20.100000000000001" customHeight="1" x14ac:dyDescent="0.2">
      <c r="B23" s="123"/>
      <c r="C23" s="124" t="s">
        <v>97</v>
      </c>
      <c r="D23" s="125">
        <v>10821.28</v>
      </c>
      <c r="E23" s="125">
        <v>0</v>
      </c>
      <c r="F23" s="125"/>
      <c r="G23" s="125"/>
      <c r="H23" s="126">
        <f t="shared" si="0"/>
        <v>10821.28</v>
      </c>
      <c r="J23" s="129"/>
    </row>
    <row r="24" spans="2:10" s="127" customFormat="1" ht="20.100000000000001" customHeight="1" x14ac:dyDescent="0.2">
      <c r="B24" s="133"/>
      <c r="C24" s="124" t="s">
        <v>100</v>
      </c>
      <c r="D24" s="135">
        <v>1056635.8700000001</v>
      </c>
      <c r="E24" s="135">
        <v>1044216.52</v>
      </c>
      <c r="F24" s="135"/>
      <c r="G24" s="135"/>
      <c r="H24" s="126">
        <f t="shared" si="0"/>
        <v>12419.35</v>
      </c>
      <c r="J24" s="129"/>
    </row>
    <row r="25" spans="2:10" s="127" customFormat="1" ht="20.100000000000001" customHeight="1" x14ac:dyDescent="0.2">
      <c r="B25" s="133"/>
      <c r="C25" s="124" t="s">
        <v>58</v>
      </c>
      <c r="D25" s="135">
        <v>529827.99</v>
      </c>
      <c r="E25" s="135">
        <v>505077.27</v>
      </c>
      <c r="F25" s="135"/>
      <c r="G25" s="135"/>
      <c r="H25" s="136">
        <f t="shared" si="0"/>
        <v>24750.720000000001</v>
      </c>
      <c r="J25" s="129"/>
    </row>
    <row r="26" spans="2:10" s="127" customFormat="1" ht="20.100000000000001" customHeight="1" x14ac:dyDescent="0.2">
      <c r="B26" s="133"/>
      <c r="C26" s="134" t="s">
        <v>53</v>
      </c>
      <c r="D26" s="135">
        <v>2007896.91</v>
      </c>
      <c r="E26" s="135">
        <v>1955040.93</v>
      </c>
      <c r="F26" s="135"/>
      <c r="G26" s="135"/>
      <c r="H26" s="136">
        <f t="shared" si="0"/>
        <v>52855.98</v>
      </c>
      <c r="J26" s="129"/>
    </row>
    <row r="27" spans="2:10" s="127" customFormat="1" ht="20.100000000000001" customHeight="1" x14ac:dyDescent="0.2">
      <c r="B27" s="123"/>
      <c r="C27" s="124" t="s">
        <v>54</v>
      </c>
      <c r="D27" s="135">
        <v>3920376.24</v>
      </c>
      <c r="E27" s="125">
        <v>4060949.4</v>
      </c>
      <c r="F27" s="125"/>
      <c r="G27" s="125"/>
      <c r="H27" s="126">
        <f t="shared" si="0"/>
        <v>-140573.16</v>
      </c>
      <c r="J27" s="129"/>
    </row>
    <row r="28" spans="2:10" s="127" customFormat="1" ht="20.100000000000001" customHeight="1" thickBot="1" x14ac:dyDescent="0.25">
      <c r="B28" s="133"/>
      <c r="C28" s="124" t="s">
        <v>55</v>
      </c>
      <c r="D28" s="135">
        <f>+'Total Individualizado-Fundacion'!F23</f>
        <v>1962002.79</v>
      </c>
      <c r="E28" s="135">
        <f>+'Total Individualizado-Fundacion'!F36</f>
        <v>2040277.25</v>
      </c>
      <c r="F28" s="135"/>
      <c r="G28" s="135"/>
      <c r="H28" s="136">
        <f t="shared" si="0"/>
        <v>-78274.460000000006</v>
      </c>
      <c r="J28" s="129"/>
    </row>
    <row r="29" spans="2:10" s="127" customFormat="1" ht="33" customHeight="1" thickTop="1" thickBot="1" x14ac:dyDescent="0.25">
      <c r="B29" s="137"/>
      <c r="C29" s="147" t="s">
        <v>98</v>
      </c>
      <c r="D29" s="138">
        <f>SUM(D15:D28)</f>
        <v>2885037885.1099997</v>
      </c>
      <c r="E29" s="138">
        <f>SUM(E15:E28)</f>
        <v>2819469891.1199994</v>
      </c>
      <c r="F29" s="138">
        <f>SUM(F15:F28)</f>
        <v>-43016469.029999681</v>
      </c>
      <c r="G29" s="138">
        <f>SUM(G15:G28)</f>
        <v>0</v>
      </c>
      <c r="H29" s="139">
        <f>SUM(H15:H28)</f>
        <v>22551524.960000001</v>
      </c>
      <c r="J29" s="129"/>
    </row>
    <row r="30" spans="2:10" s="127" customFormat="1" ht="20.100000000000001" customHeight="1" thickTop="1" thickBot="1" x14ac:dyDescent="0.25">
      <c r="B30" s="123"/>
      <c r="C30" s="148"/>
      <c r="D30" s="149"/>
      <c r="E30" s="149"/>
      <c r="F30" s="149"/>
      <c r="G30" s="149"/>
      <c r="H30" s="150"/>
      <c r="J30" s="129"/>
    </row>
    <row r="31" spans="2:10" s="127" customFormat="1" ht="27.75" customHeight="1" thickTop="1" thickBot="1" x14ac:dyDescent="0.25">
      <c r="B31" s="137"/>
      <c r="C31" s="147" t="s">
        <v>72</v>
      </c>
      <c r="D31" s="138">
        <v>2780252366.3699999</v>
      </c>
      <c r="E31" s="138">
        <v>2730740392.3599992</v>
      </c>
      <c r="F31" s="138">
        <v>-20756504.920000248</v>
      </c>
      <c r="G31" s="138">
        <v>0</v>
      </c>
      <c r="H31" s="139">
        <f>+D31-E31+F31+G31</f>
        <v>28755469.090000458</v>
      </c>
      <c r="J31" s="129"/>
    </row>
    <row r="32" spans="2:10" s="140" customFormat="1" ht="15.75" thickTop="1" x14ac:dyDescent="0.25">
      <c r="B32" s="141"/>
      <c r="C32" s="142"/>
      <c r="D32" s="143"/>
      <c r="E32" s="143"/>
      <c r="F32" s="143"/>
      <c r="G32" s="143"/>
      <c r="H32" s="143"/>
    </row>
    <row r="33" spans="2:8" s="117" customFormat="1" ht="24.95" customHeight="1" x14ac:dyDescent="0.2">
      <c r="B33" s="119"/>
      <c r="C33" s="119"/>
      <c r="D33" s="144"/>
      <c r="E33" s="144"/>
      <c r="F33" s="144"/>
      <c r="G33" s="144"/>
      <c r="H33" s="144"/>
    </row>
    <row r="34" spans="2:8" s="117" customFormat="1" ht="24.95" customHeight="1" x14ac:dyDescent="0.25">
      <c r="B34" s="119"/>
      <c r="C34" s="145"/>
      <c r="D34" s="144"/>
      <c r="E34" s="144"/>
      <c r="F34" s="144"/>
      <c r="G34" s="144"/>
      <c r="H34" s="144"/>
    </row>
  </sheetData>
  <printOptions horizontalCentered="1"/>
  <pageMargins left="0.19685039370078741" right="0.19685039370078741" top="0.19685039370078741" bottom="0.39370078740157483" header="0" footer="0.19685039370078741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53"/>
  <sheetViews>
    <sheetView showGridLines="0" showZeros="0" zoomScaleNormal="100" workbookViewId="0">
      <selection activeCell="A30" sqref="A30"/>
    </sheetView>
  </sheetViews>
  <sheetFormatPr baseColWidth="10" defaultRowHeight="11.25" x14ac:dyDescent="0.2"/>
  <cols>
    <col min="1" max="1" width="11.42578125" style="2"/>
    <col min="2" max="2" width="3.42578125" style="2" customWidth="1"/>
    <col min="3" max="3" width="70.85546875" style="2" customWidth="1"/>
    <col min="4" max="5" width="18.7109375" style="2" customWidth="1"/>
    <col min="6" max="6" width="12.28515625" style="2" bestFit="1" customWidth="1"/>
    <col min="7" max="7" width="13.5703125" style="16" customWidth="1"/>
    <col min="8" max="16384" width="11.42578125" style="2"/>
  </cols>
  <sheetData>
    <row r="6" spans="2:7" ht="5.0999999999999996" customHeight="1" x14ac:dyDescent="0.2"/>
    <row r="11" spans="2:7" ht="15.75" x14ac:dyDescent="0.2">
      <c r="B11" s="9" t="s">
        <v>56</v>
      </c>
      <c r="C11" s="8"/>
      <c r="D11" s="8"/>
      <c r="E11" s="8"/>
    </row>
    <row r="12" spans="2:7" ht="15.75" x14ac:dyDescent="0.2">
      <c r="B12" s="9" t="s">
        <v>103</v>
      </c>
      <c r="C12" s="8"/>
      <c r="D12" s="8"/>
      <c r="E12" s="8"/>
    </row>
    <row r="13" spans="2:7" ht="12.75" x14ac:dyDescent="0.2">
      <c r="E13" s="74"/>
    </row>
    <row r="14" spans="2:7" ht="15" customHeight="1" x14ac:dyDescent="0.2">
      <c r="B14" s="4"/>
      <c r="C14" s="5"/>
      <c r="D14" s="254" t="s">
        <v>88</v>
      </c>
      <c r="E14" s="254"/>
    </row>
    <row r="15" spans="2:7" ht="18" customHeight="1" x14ac:dyDescent="0.2">
      <c r="B15" s="20"/>
      <c r="C15" s="21"/>
      <c r="D15" s="100">
        <v>2019</v>
      </c>
      <c r="E15" s="99">
        <v>2018</v>
      </c>
    </row>
    <row r="16" spans="2:7" s="195" customFormat="1" ht="12.95" customHeight="1" x14ac:dyDescent="0.2">
      <c r="B16" s="226">
        <v>1</v>
      </c>
      <c r="C16" s="242" t="s">
        <v>6</v>
      </c>
      <c r="D16" s="243">
        <v>1164031543.4300001</v>
      </c>
      <c r="E16" s="244">
        <v>1167561298.0599997</v>
      </c>
      <c r="G16" s="207"/>
    </row>
    <row r="17" spans="2:7" s="195" customFormat="1" ht="12.95" customHeight="1" x14ac:dyDescent="0.2">
      <c r="B17" s="230">
        <v>2</v>
      </c>
      <c r="C17" s="246" t="s">
        <v>7</v>
      </c>
      <c r="D17" s="247">
        <v>1307856177.9099998</v>
      </c>
      <c r="E17" s="248">
        <v>1234678149.3500004</v>
      </c>
      <c r="G17" s="207"/>
    </row>
    <row r="18" spans="2:7" s="195" customFormat="1" ht="12.95" customHeight="1" x14ac:dyDescent="0.2">
      <c r="B18" s="230">
        <v>3</v>
      </c>
      <c r="C18" s="246" t="s">
        <v>8</v>
      </c>
      <c r="D18" s="247">
        <v>88695543.120000005</v>
      </c>
      <c r="E18" s="248">
        <v>83741513.730000004</v>
      </c>
      <c r="G18" s="207"/>
    </row>
    <row r="19" spans="2:7" s="195" customFormat="1" ht="12.95" customHeight="1" x14ac:dyDescent="0.2">
      <c r="B19" s="230">
        <v>4</v>
      </c>
      <c r="C19" s="246" t="s">
        <v>9</v>
      </c>
      <c r="D19" s="247">
        <v>292130606.0200001</v>
      </c>
      <c r="E19" s="248">
        <v>277438759.39000005</v>
      </c>
      <c r="G19" s="207"/>
    </row>
    <row r="20" spans="2:7" s="195" customFormat="1" ht="12.95" customHeight="1" x14ac:dyDescent="0.2">
      <c r="B20" s="230">
        <v>5</v>
      </c>
      <c r="C20" s="246" t="s">
        <v>10</v>
      </c>
      <c r="D20" s="247">
        <v>527578.3600000001</v>
      </c>
      <c r="E20" s="248">
        <v>708579.65</v>
      </c>
      <c r="G20" s="207"/>
    </row>
    <row r="21" spans="2:7" s="195" customFormat="1" ht="12.95" customHeight="1" x14ac:dyDescent="0.2">
      <c r="B21" s="230">
        <v>6</v>
      </c>
      <c r="C21" s="246" t="s">
        <v>11</v>
      </c>
      <c r="D21" s="247">
        <v>2417932.61</v>
      </c>
      <c r="E21" s="248">
        <v>1951137.3</v>
      </c>
      <c r="G21" s="207"/>
    </row>
    <row r="22" spans="2:7" s="195" customFormat="1" ht="12.95" customHeight="1" thickBot="1" x14ac:dyDescent="0.25">
      <c r="B22" s="200">
        <v>7</v>
      </c>
      <c r="C22" s="201" t="s">
        <v>12</v>
      </c>
      <c r="D22" s="202">
        <v>29378503.66</v>
      </c>
      <c r="E22" s="213">
        <v>14172928.890000001</v>
      </c>
      <c r="G22" s="207"/>
    </row>
    <row r="23" spans="2:7" s="1" customFormat="1" ht="20.100000000000001" customHeight="1" thickTop="1" thickBot="1" x14ac:dyDescent="0.25">
      <c r="B23" s="6" t="s">
        <v>85</v>
      </c>
      <c r="C23" s="7"/>
      <c r="D23" s="101">
        <f>SUM(D16:D22)</f>
        <v>2885037885.1100001</v>
      </c>
      <c r="E23" s="93">
        <f>SUM(E16:E22)</f>
        <v>2780252366.3699999</v>
      </c>
      <c r="G23" s="112"/>
    </row>
    <row r="24" spans="2:7" s="195" customFormat="1" ht="12.95" customHeight="1" thickTop="1" x14ac:dyDescent="0.2">
      <c r="B24" s="234">
        <v>1</v>
      </c>
      <c r="C24" s="250" t="s">
        <v>13</v>
      </c>
      <c r="D24" s="251">
        <v>181082110.31999999</v>
      </c>
      <c r="E24" s="252">
        <v>169601494.96000001</v>
      </c>
      <c r="G24" s="207"/>
    </row>
    <row r="25" spans="2:7" s="195" customFormat="1" ht="12.95" customHeight="1" x14ac:dyDescent="0.2">
      <c r="B25" s="230">
        <v>2</v>
      </c>
      <c r="C25" s="246" t="s">
        <v>14</v>
      </c>
      <c r="D25" s="247">
        <v>168914039.60999998</v>
      </c>
      <c r="E25" s="248">
        <v>165762488.01999998</v>
      </c>
      <c r="G25" s="207"/>
    </row>
    <row r="26" spans="2:7" s="195" customFormat="1" ht="12.95" customHeight="1" x14ac:dyDescent="0.2">
      <c r="B26" s="230">
        <v>3</v>
      </c>
      <c r="C26" s="246" t="s">
        <v>15</v>
      </c>
      <c r="D26" s="247">
        <v>9852234.5800000001</v>
      </c>
      <c r="E26" s="248">
        <v>10705422.280000001</v>
      </c>
      <c r="G26" s="207"/>
    </row>
    <row r="27" spans="2:7" s="195" customFormat="1" ht="12.95" customHeight="1" x14ac:dyDescent="0.2">
      <c r="B27" s="230">
        <v>4</v>
      </c>
      <c r="C27" s="246" t="s">
        <v>16</v>
      </c>
      <c r="D27" s="247">
        <v>2360714162.5999999</v>
      </c>
      <c r="E27" s="248">
        <v>2300111789.6699996</v>
      </c>
      <c r="G27" s="207"/>
    </row>
    <row r="28" spans="2:7" s="195" customFormat="1" ht="12.95" customHeight="1" x14ac:dyDescent="0.2">
      <c r="B28" s="230">
        <v>6</v>
      </c>
      <c r="C28" s="246" t="s">
        <v>17</v>
      </c>
      <c r="D28" s="247">
        <v>48691083.420000002</v>
      </c>
      <c r="E28" s="248">
        <v>47526722.719999999</v>
      </c>
      <c r="G28" s="207"/>
    </row>
    <row r="29" spans="2:7" s="195" customFormat="1" ht="12.95" customHeight="1" thickBot="1" x14ac:dyDescent="0.25">
      <c r="B29" s="200">
        <v>7</v>
      </c>
      <c r="C29" s="201" t="s">
        <v>12</v>
      </c>
      <c r="D29" s="202">
        <v>50216260.589999996</v>
      </c>
      <c r="E29" s="213">
        <v>37032474.710000008</v>
      </c>
      <c r="G29" s="207"/>
    </row>
    <row r="30" spans="2:7" s="1" customFormat="1" ht="20.100000000000001" customHeight="1" thickTop="1" thickBot="1" x14ac:dyDescent="0.25">
      <c r="B30" s="10" t="s">
        <v>86</v>
      </c>
      <c r="C30" s="11"/>
      <c r="D30" s="102">
        <f>SUM(D24:D29)</f>
        <v>2819469891.1199999</v>
      </c>
      <c r="E30" s="94">
        <f>SUM(E24:E29)</f>
        <v>2730740392.3599992</v>
      </c>
      <c r="G30" s="112"/>
    </row>
    <row r="31" spans="2:7" s="1" customFormat="1" ht="21.95" customHeight="1" thickTop="1" thickBot="1" x14ac:dyDescent="0.25">
      <c r="B31" s="14" t="s">
        <v>42</v>
      </c>
      <c r="C31" s="13"/>
      <c r="D31" s="103">
        <f>+D23-D30</f>
        <v>65567993.990000248</v>
      </c>
      <c r="E31" s="95">
        <f>+E23-E30</f>
        <v>49511974.010000706</v>
      </c>
      <c r="G31" s="112"/>
    </row>
    <row r="32" spans="2:7" ht="18" customHeight="1" thickTop="1" x14ac:dyDescent="0.2">
      <c r="B32" s="22" t="s">
        <v>24</v>
      </c>
      <c r="C32" s="23"/>
      <c r="D32" s="104"/>
      <c r="E32" s="96"/>
    </row>
    <row r="33" spans="2:7" s="195" customFormat="1" ht="12.95" customHeight="1" x14ac:dyDescent="0.2">
      <c r="B33" s="241"/>
      <c r="C33" s="242" t="s">
        <v>75</v>
      </c>
      <c r="D33" s="243">
        <v>-17430961.399999857</v>
      </c>
      <c r="E33" s="244">
        <v>-9192583.8199996948</v>
      </c>
      <c r="G33" s="207"/>
    </row>
    <row r="34" spans="2:7" s="195" customFormat="1" ht="12.95" customHeight="1" x14ac:dyDescent="0.2">
      <c r="B34" s="245"/>
      <c r="C34" s="246" t="s">
        <v>76</v>
      </c>
      <c r="D34" s="247">
        <v>-14633532.949999809</v>
      </c>
      <c r="E34" s="248">
        <v>173752.57999944687</v>
      </c>
      <c r="F34" s="199"/>
      <c r="G34" s="207"/>
    </row>
    <row r="35" spans="2:7" s="195" customFormat="1" ht="12.95" customHeight="1" x14ac:dyDescent="0.2">
      <c r="B35" s="245"/>
      <c r="C35" s="246" t="s">
        <v>77</v>
      </c>
      <c r="D35" s="247">
        <v>-9141476.3700000122</v>
      </c>
      <c r="E35" s="248">
        <v>-8622882.8399999999</v>
      </c>
      <c r="G35" s="207"/>
    </row>
    <row r="36" spans="2:7" s="195" customFormat="1" ht="12.95" hidden="1" customHeight="1" x14ac:dyDescent="0.2">
      <c r="B36" s="245"/>
      <c r="C36" s="249" t="s">
        <v>23</v>
      </c>
      <c r="D36" s="247">
        <v>0</v>
      </c>
      <c r="E36" s="248">
        <v>0</v>
      </c>
      <c r="G36" s="207"/>
    </row>
    <row r="37" spans="2:7" s="195" customFormat="1" ht="12.95" customHeight="1" x14ac:dyDescent="0.2">
      <c r="B37" s="245"/>
      <c r="C37" s="246" t="s">
        <v>22</v>
      </c>
      <c r="D37" s="247">
        <v>589820.21</v>
      </c>
      <c r="E37" s="248">
        <v>1032709.16</v>
      </c>
      <c r="G37" s="207"/>
    </row>
    <row r="38" spans="2:7" s="195" customFormat="1" ht="12.95" customHeight="1" thickBot="1" x14ac:dyDescent="0.25">
      <c r="B38" s="245"/>
      <c r="C38" s="249" t="s">
        <v>19</v>
      </c>
      <c r="D38" s="247">
        <v>-2400318.52</v>
      </c>
      <c r="E38" s="248">
        <v>-4147500</v>
      </c>
      <c r="G38" s="207"/>
    </row>
    <row r="39" spans="2:7" s="195" customFormat="1" ht="12.95" hidden="1" customHeight="1" thickBot="1" x14ac:dyDescent="0.25">
      <c r="B39" s="245"/>
      <c r="C39" s="249" t="s">
        <v>46</v>
      </c>
      <c r="D39" s="247">
        <f>+'Total Individualizado- DFA'!C38+'Total Individualizado-OOAA'!F40</f>
        <v>0</v>
      </c>
      <c r="E39" s="248">
        <v>0</v>
      </c>
      <c r="G39" s="207"/>
    </row>
    <row r="40" spans="2:7" s="1" customFormat="1" ht="20.100000000000001" customHeight="1" thickTop="1" thickBot="1" x14ac:dyDescent="0.25">
      <c r="B40" s="15" t="s">
        <v>43</v>
      </c>
      <c r="C40" s="12"/>
      <c r="D40" s="105">
        <f>SUM(D33:D39)</f>
        <v>-43016469.029999681</v>
      </c>
      <c r="E40" s="97">
        <f>SUM(E33:E39)</f>
        <v>-20756504.920000248</v>
      </c>
      <c r="G40" s="112"/>
    </row>
    <row r="41" spans="2:7" ht="24" customHeight="1" thickTop="1" x14ac:dyDescent="0.2">
      <c r="B41" s="18" t="s">
        <v>90</v>
      </c>
      <c r="C41" s="17"/>
      <c r="D41" s="106">
        <f>+D31+D40</f>
        <v>22551524.960000567</v>
      </c>
      <c r="E41" s="98">
        <f>+E31+E40</f>
        <v>28755469.090000458</v>
      </c>
    </row>
    <row r="42" spans="2:7" ht="5.0999999999999996" customHeight="1" x14ac:dyDescent="0.2"/>
    <row r="43" spans="2:7" x14ac:dyDescent="0.2">
      <c r="D43" s="3"/>
    </row>
    <row r="44" spans="2:7" x14ac:dyDescent="0.2">
      <c r="D44" s="67"/>
      <c r="E44" s="67"/>
      <c r="F44" s="68"/>
    </row>
    <row r="45" spans="2:7" x14ac:dyDescent="0.2">
      <c r="D45" s="16"/>
    </row>
    <row r="46" spans="2:7" x14ac:dyDescent="0.2">
      <c r="D46" s="16"/>
      <c r="E46" s="3"/>
    </row>
    <row r="47" spans="2:7" x14ac:dyDescent="0.2">
      <c r="C47" s="182"/>
      <c r="D47" s="16"/>
    </row>
    <row r="48" spans="2:7" x14ac:dyDescent="0.2">
      <c r="C48" s="182"/>
      <c r="D48" s="16"/>
      <c r="E48" s="3"/>
    </row>
    <row r="49" spans="3:5" x14ac:dyDescent="0.2">
      <c r="C49" s="182"/>
      <c r="D49" s="16"/>
    </row>
    <row r="50" spans="3:5" x14ac:dyDescent="0.2">
      <c r="C50" s="182"/>
      <c r="D50" s="16"/>
    </row>
    <row r="53" spans="3:5" x14ac:dyDescent="0.2">
      <c r="D53" s="253"/>
      <c r="E53" s="3"/>
    </row>
  </sheetData>
  <phoneticPr fontId="3" type="noConversion"/>
  <printOptions horizontalCentered="1"/>
  <pageMargins left="0" right="0" top="0.19685039370078741" bottom="0" header="0" footer="0.19685039370078741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52"/>
  <sheetViews>
    <sheetView showGridLines="0" showZeros="0" zoomScaleNormal="100" workbookViewId="0">
      <selection activeCell="B11" sqref="B11"/>
    </sheetView>
  </sheetViews>
  <sheetFormatPr baseColWidth="10" defaultRowHeight="11.25" x14ac:dyDescent="0.2"/>
  <cols>
    <col min="1" max="1" width="2.7109375" style="2" customWidth="1"/>
    <col min="2" max="2" width="70.7109375" style="2" customWidth="1"/>
    <col min="3" max="4" width="18.7109375" style="2" customWidth="1"/>
    <col min="5" max="5" width="13.85546875" style="2" customWidth="1"/>
    <col min="6" max="6" width="15.5703125" style="2" bestFit="1" customWidth="1"/>
    <col min="7" max="16384" width="11.42578125" style="2"/>
  </cols>
  <sheetData>
    <row r="6" spans="1:6" ht="5.0999999999999996" customHeight="1" x14ac:dyDescent="0.2"/>
    <row r="11" spans="1:6" ht="30" customHeight="1" x14ac:dyDescent="0.2">
      <c r="A11" s="9"/>
      <c r="B11" s="8"/>
      <c r="C11" s="8"/>
      <c r="D11" s="8"/>
      <c r="E11" s="8"/>
    </row>
    <row r="12" spans="1:6" ht="15.75" x14ac:dyDescent="0.2">
      <c r="A12" s="9" t="s">
        <v>68</v>
      </c>
      <c r="B12" s="8"/>
      <c r="C12" s="8"/>
      <c r="D12" s="8"/>
      <c r="E12" s="8"/>
    </row>
    <row r="13" spans="1:6" ht="12.75" x14ac:dyDescent="0.2">
      <c r="D13" s="74"/>
      <c r="E13" s="74">
        <v>0</v>
      </c>
      <c r="F13" s="16"/>
    </row>
    <row r="14" spans="1:6" ht="28.5" customHeight="1" x14ac:dyDescent="0.2">
      <c r="A14" s="260"/>
      <c r="B14" s="261"/>
      <c r="C14" s="262">
        <v>2019</v>
      </c>
      <c r="D14" s="262">
        <v>2018</v>
      </c>
      <c r="E14" s="263" t="s">
        <v>101</v>
      </c>
    </row>
    <row r="15" spans="1:6" s="195" customFormat="1" ht="12.95" customHeight="1" x14ac:dyDescent="0.2">
      <c r="A15" s="192">
        <v>1</v>
      </c>
      <c r="B15" s="193" t="s">
        <v>6</v>
      </c>
      <c r="C15" s="194">
        <v>1164031543.4300001</v>
      </c>
      <c r="D15" s="194">
        <v>1167561298.0599997</v>
      </c>
      <c r="E15" s="264">
        <f t="shared" ref="E15:E40" si="0">IF(ISERROR((C15-D15)/ABS(D15)),"",(C15-D15)/ABS(D15))</f>
        <v>-3.0231857084202936E-3</v>
      </c>
    </row>
    <row r="16" spans="1:6" s="195" customFormat="1" ht="12.95" customHeight="1" x14ac:dyDescent="0.2">
      <c r="A16" s="196">
        <v>2</v>
      </c>
      <c r="B16" s="197" t="s">
        <v>7</v>
      </c>
      <c r="C16" s="194">
        <v>1307856177.9099998</v>
      </c>
      <c r="D16" s="198">
        <v>1234678149.3500004</v>
      </c>
      <c r="E16" s="265">
        <f t="shared" si="0"/>
        <v>5.9268910362205919E-2</v>
      </c>
    </row>
    <row r="17" spans="1:6" s="195" customFormat="1" ht="12.95" customHeight="1" x14ac:dyDescent="0.2">
      <c r="A17" s="196">
        <v>3</v>
      </c>
      <c r="B17" s="197" t="s">
        <v>8</v>
      </c>
      <c r="C17" s="194">
        <v>19891568.220000003</v>
      </c>
      <c r="D17" s="198">
        <v>21136831.500000004</v>
      </c>
      <c r="E17" s="265">
        <f t="shared" si="0"/>
        <v>-5.8914377966252936E-2</v>
      </c>
    </row>
    <row r="18" spans="1:6" s="195" customFormat="1" ht="12.95" customHeight="1" x14ac:dyDescent="0.2">
      <c r="A18" s="196">
        <v>4</v>
      </c>
      <c r="B18" s="197" t="s">
        <v>73</v>
      </c>
      <c r="C18" s="198">
        <v>90677766.900000036</v>
      </c>
      <c r="D18" s="198">
        <v>78444585.370000005</v>
      </c>
      <c r="E18" s="265">
        <f t="shared" si="0"/>
        <v>0.15594679316997748</v>
      </c>
      <c r="F18" s="199"/>
    </row>
    <row r="19" spans="1:6" s="195" customFormat="1" ht="12.95" customHeight="1" x14ac:dyDescent="0.2">
      <c r="A19" s="196">
        <v>5</v>
      </c>
      <c r="B19" s="197" t="s">
        <v>10</v>
      </c>
      <c r="C19" s="198">
        <v>452752.47000000003</v>
      </c>
      <c r="D19" s="198">
        <v>613983.55000000005</v>
      </c>
      <c r="E19" s="265">
        <f t="shared" si="0"/>
        <v>-0.26259837091726645</v>
      </c>
    </row>
    <row r="20" spans="1:6" s="195" customFormat="1" ht="12.95" customHeight="1" x14ac:dyDescent="0.2">
      <c r="A20" s="196">
        <v>6</v>
      </c>
      <c r="B20" s="197" t="s">
        <v>80</v>
      </c>
      <c r="C20" s="198">
        <v>2417932.61</v>
      </c>
      <c r="D20" s="198">
        <v>1951137.3</v>
      </c>
      <c r="E20" s="265">
        <f t="shared" si="0"/>
        <v>0.23924267656612366</v>
      </c>
    </row>
    <row r="21" spans="1:6" s="195" customFormat="1" ht="12.95" customHeight="1" thickBot="1" x14ac:dyDescent="0.25">
      <c r="A21" s="200">
        <v>7</v>
      </c>
      <c r="B21" s="201" t="s">
        <v>74</v>
      </c>
      <c r="C21" s="202">
        <v>7167774.8299999982</v>
      </c>
      <c r="D21" s="202">
        <v>7381352.9600000009</v>
      </c>
      <c r="E21" s="266">
        <f t="shared" si="0"/>
        <v>-2.8934821455821921E-2</v>
      </c>
    </row>
    <row r="22" spans="1:6" s="40" customFormat="1" ht="20.100000000000001" customHeight="1" thickTop="1" thickBot="1" x14ac:dyDescent="0.25">
      <c r="A22" s="38" t="s">
        <v>85</v>
      </c>
      <c r="B22" s="39"/>
      <c r="C22" s="101">
        <f>SUM(C15:C21)</f>
        <v>2592495516.3699999</v>
      </c>
      <c r="D22" s="101">
        <f>SUM(D15:D21)</f>
        <v>2511767338.0900002</v>
      </c>
      <c r="E22" s="267">
        <f t="shared" si="0"/>
        <v>3.2139990458426422E-2</v>
      </c>
      <c r="F22" s="238"/>
    </row>
    <row r="23" spans="1:6" s="195" customFormat="1" ht="12.95" customHeight="1" thickTop="1" x14ac:dyDescent="0.2">
      <c r="A23" s="203">
        <v>1</v>
      </c>
      <c r="B23" s="204" t="s">
        <v>13</v>
      </c>
      <c r="C23" s="205">
        <v>65763224.859999977</v>
      </c>
      <c r="D23" s="205">
        <v>63886747.780000024</v>
      </c>
      <c r="E23" s="268">
        <f t="shared" si="0"/>
        <v>2.9371929941742807E-2</v>
      </c>
    </row>
    <row r="24" spans="1:6" s="195" customFormat="1" ht="12.95" customHeight="1" x14ac:dyDescent="0.2">
      <c r="A24" s="196">
        <v>2</v>
      </c>
      <c r="B24" s="197" t="s">
        <v>14</v>
      </c>
      <c r="C24" s="205">
        <v>53931040.93</v>
      </c>
      <c r="D24" s="198">
        <v>52242611.57</v>
      </c>
      <c r="E24" s="265">
        <f t="shared" si="0"/>
        <v>3.2319007592828103E-2</v>
      </c>
    </row>
    <row r="25" spans="1:6" s="195" customFormat="1" ht="12.95" customHeight="1" x14ac:dyDescent="0.2">
      <c r="A25" s="196">
        <v>3</v>
      </c>
      <c r="B25" s="197" t="s">
        <v>15</v>
      </c>
      <c r="C25" s="198">
        <v>9721833.4700000007</v>
      </c>
      <c r="D25" s="198">
        <v>10345665.41</v>
      </c>
      <c r="E25" s="265">
        <f t="shared" si="0"/>
        <v>-6.02988706165783E-2</v>
      </c>
    </row>
    <row r="26" spans="1:6" s="195" customFormat="1" ht="12.95" customHeight="1" x14ac:dyDescent="0.2">
      <c r="A26" s="196">
        <v>4</v>
      </c>
      <c r="B26" s="197" t="s">
        <v>73</v>
      </c>
      <c r="C26" s="198">
        <v>2321372779.3499999</v>
      </c>
      <c r="D26" s="198">
        <v>2261778548.0599995</v>
      </c>
      <c r="E26" s="265">
        <f t="shared" si="0"/>
        <v>2.6348393542381211E-2</v>
      </c>
    </row>
    <row r="27" spans="1:6" s="195" customFormat="1" ht="12.95" customHeight="1" x14ac:dyDescent="0.2">
      <c r="A27" s="196">
        <v>6</v>
      </c>
      <c r="B27" s="197" t="s">
        <v>17</v>
      </c>
      <c r="C27" s="198">
        <v>48178967.950000003</v>
      </c>
      <c r="D27" s="198">
        <v>43254642.810000002</v>
      </c>
      <c r="E27" s="265">
        <f t="shared" si="0"/>
        <v>0.11384500761295271</v>
      </c>
    </row>
    <row r="28" spans="1:6" s="195" customFormat="1" ht="12.95" customHeight="1" thickBot="1" x14ac:dyDescent="0.25">
      <c r="A28" s="200">
        <v>7</v>
      </c>
      <c r="B28" s="201" t="s">
        <v>74</v>
      </c>
      <c r="C28" s="202">
        <v>48919364.189999998</v>
      </c>
      <c r="D28" s="202">
        <v>35586897.650000006</v>
      </c>
      <c r="E28" s="266">
        <f t="shared" si="0"/>
        <v>0.37464537288768102</v>
      </c>
    </row>
    <row r="29" spans="1:6" s="40" customFormat="1" ht="20.100000000000001" customHeight="1" thickTop="1" thickBot="1" x14ac:dyDescent="0.25">
      <c r="A29" s="41" t="s">
        <v>86</v>
      </c>
      <c r="B29" s="42"/>
      <c r="C29" s="102">
        <f>SUM(C23:C28)</f>
        <v>2547887210.7499995</v>
      </c>
      <c r="D29" s="102">
        <f>SUM(D23:D28)</f>
        <v>2467095113.2799997</v>
      </c>
      <c r="E29" s="269">
        <f t="shared" si="0"/>
        <v>3.274786490196837E-2</v>
      </c>
    </row>
    <row r="30" spans="1:6" s="40" customFormat="1" ht="21.95" customHeight="1" thickTop="1" thickBot="1" x14ac:dyDescent="0.25">
      <c r="A30" s="43" t="s">
        <v>42</v>
      </c>
      <c r="B30" s="44"/>
      <c r="C30" s="103">
        <f>+C22-C29</f>
        <v>44608305.620000362</v>
      </c>
      <c r="D30" s="103">
        <f>+D22-D29</f>
        <v>44672224.81000042</v>
      </c>
      <c r="E30" s="270">
        <f t="shared" si="0"/>
        <v>-1.4308485926527693E-3</v>
      </c>
    </row>
    <row r="31" spans="1:6" ht="18" customHeight="1" thickTop="1" x14ac:dyDescent="0.2">
      <c r="A31" s="22" t="s">
        <v>24</v>
      </c>
      <c r="B31" s="23"/>
      <c r="C31" s="104"/>
      <c r="D31" s="104"/>
      <c r="E31" s="271"/>
    </row>
    <row r="32" spans="1:6" s="195" customFormat="1" ht="12.95" customHeight="1" x14ac:dyDescent="0.2">
      <c r="A32" s="206"/>
      <c r="B32" s="193" t="s">
        <v>75</v>
      </c>
      <c r="C32" s="194">
        <v>-17430961.399999857</v>
      </c>
      <c r="D32" s="194">
        <v>-9192583.8199996948</v>
      </c>
      <c r="E32" s="264">
        <f t="shared" si="0"/>
        <v>-0.89619825517135565</v>
      </c>
      <c r="F32" s="207"/>
    </row>
    <row r="33" spans="1:6" s="195" customFormat="1" ht="12.95" customHeight="1" x14ac:dyDescent="0.2">
      <c r="A33" s="208"/>
      <c r="B33" s="197" t="s">
        <v>76</v>
      </c>
      <c r="C33" s="194">
        <v>-14633532.949999809</v>
      </c>
      <c r="D33" s="198">
        <v>173752.57999944687</v>
      </c>
      <c r="E33" s="265">
        <f t="shared" si="0"/>
        <v>-85.220521790504606</v>
      </c>
      <c r="F33" s="207"/>
    </row>
    <row r="34" spans="1:6" s="195" customFormat="1" ht="12.95" customHeight="1" x14ac:dyDescent="0.2">
      <c r="A34" s="208"/>
      <c r="B34" s="197" t="s">
        <v>77</v>
      </c>
      <c r="C34" s="194">
        <v>-8222890.5300000086</v>
      </c>
      <c r="D34" s="198">
        <v>-6474316.2500000037</v>
      </c>
      <c r="E34" s="265">
        <f t="shared" si="0"/>
        <v>-0.27007860173651604</v>
      </c>
      <c r="F34" s="207"/>
    </row>
    <row r="35" spans="1:6" s="195" customFormat="1" ht="4.5" hidden="1" customHeight="1" x14ac:dyDescent="0.2">
      <c r="A35" s="208"/>
      <c r="B35" s="209" t="s">
        <v>23</v>
      </c>
      <c r="C35" s="198">
        <v>0</v>
      </c>
      <c r="D35" s="198"/>
      <c r="E35" s="265" t="str">
        <f t="shared" si="0"/>
        <v/>
      </c>
      <c r="F35" s="207"/>
    </row>
    <row r="36" spans="1:6" s="195" customFormat="1" ht="12.95" customHeight="1" x14ac:dyDescent="0.2">
      <c r="A36" s="208"/>
      <c r="B36" s="197" t="s">
        <v>22</v>
      </c>
      <c r="C36" s="198">
        <v>589820.21</v>
      </c>
      <c r="D36" s="198">
        <v>1032709.16</v>
      </c>
      <c r="E36" s="265">
        <f t="shared" si="0"/>
        <v>-0.42886125847862144</v>
      </c>
      <c r="F36" s="207"/>
    </row>
    <row r="37" spans="1:6" s="195" customFormat="1" ht="12.95" customHeight="1" thickBot="1" x14ac:dyDescent="0.25">
      <c r="A37" s="208"/>
      <c r="B37" s="209" t="s">
        <v>19</v>
      </c>
      <c r="C37" s="198">
        <v>-2400318.52</v>
      </c>
      <c r="D37" s="198">
        <v>-4147500</v>
      </c>
      <c r="E37" s="265">
        <f t="shared" si="0"/>
        <v>0.42126135744424353</v>
      </c>
      <c r="F37" s="207"/>
    </row>
    <row r="38" spans="1:6" s="195" customFormat="1" ht="12.95" hidden="1" customHeight="1" thickBot="1" x14ac:dyDescent="0.25">
      <c r="A38" s="208"/>
      <c r="B38" s="209" t="s">
        <v>46</v>
      </c>
      <c r="C38" s="198"/>
      <c r="D38" s="198"/>
      <c r="E38" s="265" t="str">
        <f t="shared" si="0"/>
        <v/>
      </c>
      <c r="F38" s="207"/>
    </row>
    <row r="39" spans="1:6" s="40" customFormat="1" ht="20.100000000000001" customHeight="1" thickTop="1" thickBot="1" x14ac:dyDescent="0.25">
      <c r="A39" s="45" t="s">
        <v>43</v>
      </c>
      <c r="B39" s="46"/>
      <c r="C39" s="105">
        <f>SUM(C32:C37)</f>
        <v>-42097883.189999677</v>
      </c>
      <c r="D39" s="105">
        <f>SUM(D32:D37)</f>
        <v>-18607938.330000252</v>
      </c>
      <c r="E39" s="272">
        <f t="shared" si="0"/>
        <v>-1.2623614955842939</v>
      </c>
      <c r="F39" s="16"/>
    </row>
    <row r="40" spans="1:6" s="49" customFormat="1" ht="24" customHeight="1" thickTop="1" x14ac:dyDescent="0.2">
      <c r="A40" s="47" t="s">
        <v>90</v>
      </c>
      <c r="B40" s="48"/>
      <c r="C40" s="106">
        <f>+C30+C39</f>
        <v>2510422.4300006852</v>
      </c>
      <c r="D40" s="106">
        <f>+D30+D39</f>
        <v>26064286.480000168</v>
      </c>
      <c r="E40" s="273">
        <f t="shared" si="0"/>
        <v>-0.90368343933270534</v>
      </c>
    </row>
    <row r="41" spans="1:6" ht="5.0999999999999996" customHeight="1" x14ac:dyDescent="0.2"/>
    <row r="42" spans="1:6" x14ac:dyDescent="0.2">
      <c r="C42" s="3"/>
    </row>
    <row r="43" spans="1:6" x14ac:dyDescent="0.2">
      <c r="C43" s="19"/>
    </row>
    <row r="44" spans="1:6" customFormat="1" ht="12.75" x14ac:dyDescent="0.2"/>
    <row r="45" spans="1:6" customFormat="1" ht="12.75" x14ac:dyDescent="0.2"/>
    <row r="46" spans="1:6" customFormat="1" ht="12.95" customHeight="1" x14ac:dyDescent="0.2"/>
    <row r="47" spans="1:6" customFormat="1" ht="12.95" customHeight="1" x14ac:dyDescent="0.2"/>
    <row r="48" spans="1:6" customFormat="1" ht="12.75" x14ac:dyDescent="0.2"/>
    <row r="49" spans="4:5" customFormat="1" ht="12.75" x14ac:dyDescent="0.2"/>
    <row r="50" spans="4:5" customFormat="1" ht="12.75" x14ac:dyDescent="0.2"/>
    <row r="52" spans="4:5" x14ac:dyDescent="0.2">
      <c r="D52" s="3"/>
      <c r="E52" s="3"/>
    </row>
  </sheetData>
  <phoneticPr fontId="3" type="noConversion"/>
  <printOptions horizontalCentered="1"/>
  <pageMargins left="0" right="0" top="0.19685039370078741" bottom="0.31496062992125984" header="0" footer="0.19685039370078741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50"/>
  <sheetViews>
    <sheetView showGridLines="0" showZeros="0" zoomScaleNormal="100" workbookViewId="0">
      <selection activeCell="A12" sqref="A12"/>
    </sheetView>
  </sheetViews>
  <sheetFormatPr baseColWidth="10" defaultRowHeight="12.75" x14ac:dyDescent="0.2"/>
  <cols>
    <col min="1" max="1" width="3.42578125" style="2" customWidth="1"/>
    <col min="2" max="2" width="65" style="2" customWidth="1"/>
    <col min="3" max="3" width="13.7109375" style="2" customWidth="1"/>
    <col min="4" max="4" width="11.42578125" style="2" customWidth="1"/>
    <col min="5" max="5" width="12.140625" style="2" customWidth="1"/>
    <col min="6" max="6" width="13.7109375" style="2" customWidth="1"/>
    <col min="7" max="7" width="13.28515625" style="2" customWidth="1"/>
    <col min="8" max="8" width="10.7109375" style="2" customWidth="1"/>
    <col min="9" max="9" width="12.140625" style="2" customWidth="1"/>
    <col min="10" max="10" width="13.28515625" style="2" customWidth="1"/>
    <col min="14" max="16384" width="11.42578125" style="2"/>
  </cols>
  <sheetData>
    <row r="6" spans="1:10" ht="5.0999999999999996" customHeight="1" x14ac:dyDescent="0.2"/>
    <row r="11" spans="1:10" ht="15.75" x14ac:dyDescent="0.2">
      <c r="A11" s="9" t="s">
        <v>66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 ht="15.75" x14ac:dyDescent="0.2">
      <c r="A12" s="9" t="s">
        <v>67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">
      <c r="J13" s="74">
        <f>+'Total Individualizado- DFA'!D13</f>
        <v>0</v>
      </c>
    </row>
    <row r="14" spans="1:10" s="49" customFormat="1" ht="15" customHeight="1" x14ac:dyDescent="0.2">
      <c r="A14" s="50"/>
      <c r="B14" s="51"/>
      <c r="C14" s="183" t="s">
        <v>102</v>
      </c>
      <c r="D14" s="184"/>
      <c r="E14" s="185"/>
      <c r="F14" s="186"/>
      <c r="G14" s="183" t="s">
        <v>89</v>
      </c>
      <c r="H14" s="184"/>
      <c r="I14" s="185"/>
      <c r="J14" s="187"/>
    </row>
    <row r="15" spans="1:10" s="49" customFormat="1" ht="22.5" customHeight="1" x14ac:dyDescent="0.2">
      <c r="A15" s="52"/>
      <c r="B15" s="53"/>
      <c r="C15" s="188" t="s">
        <v>45</v>
      </c>
      <c r="D15" s="189" t="s">
        <v>71</v>
      </c>
      <c r="E15" s="190" t="s">
        <v>59</v>
      </c>
      <c r="F15" s="154" t="s">
        <v>25</v>
      </c>
      <c r="G15" s="188" t="s">
        <v>45</v>
      </c>
      <c r="H15" s="189" t="s">
        <v>71</v>
      </c>
      <c r="I15" s="190" t="s">
        <v>59</v>
      </c>
      <c r="J15" s="54" t="s">
        <v>25</v>
      </c>
    </row>
    <row r="16" spans="1:10" ht="12.95" hidden="1" customHeight="1" x14ac:dyDescent="0.2">
      <c r="A16" s="31">
        <v>1</v>
      </c>
      <c r="B16" s="32" t="s">
        <v>6</v>
      </c>
      <c r="C16" s="161"/>
      <c r="D16" s="33"/>
      <c r="E16" s="75">
        <v>0</v>
      </c>
      <c r="F16" s="155">
        <f>SUM(C16:D16)</f>
        <v>0</v>
      </c>
      <c r="G16" s="166"/>
      <c r="H16" s="33"/>
      <c r="I16" s="75">
        <v>0</v>
      </c>
      <c r="J16" s="76">
        <f>SUM(G16:H16)</f>
        <v>0</v>
      </c>
    </row>
    <row r="17" spans="1:13" ht="12.95" hidden="1" customHeight="1" x14ac:dyDescent="0.2">
      <c r="A17" s="26">
        <v>2</v>
      </c>
      <c r="B17" s="27" t="s">
        <v>7</v>
      </c>
      <c r="C17" s="162"/>
      <c r="D17" s="34"/>
      <c r="E17" s="77"/>
      <c r="F17" s="156">
        <f>SUM(C17:D17)</f>
        <v>0</v>
      </c>
      <c r="G17" s="167"/>
      <c r="H17" s="34"/>
      <c r="I17" s="77"/>
      <c r="J17" s="78">
        <f t="shared" ref="J17" si="0">SUM(G17:H17)</f>
        <v>0</v>
      </c>
    </row>
    <row r="18" spans="1:13" s="195" customFormat="1" ht="15" customHeight="1" x14ac:dyDescent="0.2">
      <c r="A18" s="196">
        <v>3</v>
      </c>
      <c r="B18" s="197" t="s">
        <v>8</v>
      </c>
      <c r="C18" s="167">
        <v>29910934.119999997</v>
      </c>
      <c r="D18" s="77">
        <v>1892019.96</v>
      </c>
      <c r="E18" s="77">
        <v>2123.0700000000002</v>
      </c>
      <c r="F18" s="156">
        <f>SUM(C18:E18)</f>
        <v>31805077.149999999</v>
      </c>
      <c r="G18" s="167">
        <v>29412341.059999995</v>
      </c>
      <c r="H18" s="77">
        <v>1799707.42</v>
      </c>
      <c r="I18" s="77">
        <v>13050.76</v>
      </c>
      <c r="J18" s="78">
        <f>SUM(G18:I18)</f>
        <v>31225099.239999998</v>
      </c>
      <c r="K18" s="211"/>
      <c r="L18" s="211"/>
      <c r="M18" s="211"/>
    </row>
    <row r="19" spans="1:13" s="195" customFormat="1" ht="21.75" customHeight="1" x14ac:dyDescent="0.2">
      <c r="A19" s="196">
        <v>4</v>
      </c>
      <c r="B19" s="197" t="s">
        <v>73</v>
      </c>
      <c r="C19" s="167">
        <v>178586255.84000003</v>
      </c>
      <c r="D19" s="77">
        <v>4367869.4400000004</v>
      </c>
      <c r="E19" s="77">
        <v>13121078.68</v>
      </c>
      <c r="F19" s="156">
        <f>SUM(C19:E19)</f>
        <v>196075203.96000004</v>
      </c>
      <c r="G19" s="167">
        <v>169957959.72999999</v>
      </c>
      <c r="H19" s="77">
        <v>4420412.6100000003</v>
      </c>
      <c r="I19" s="77">
        <v>10897773.85</v>
      </c>
      <c r="J19" s="78">
        <f t="shared" ref="J19:J22" si="1">SUM(G19:I19)</f>
        <v>185276146.19</v>
      </c>
      <c r="K19" s="211"/>
      <c r="L19" s="211"/>
      <c r="M19" s="211"/>
    </row>
    <row r="20" spans="1:13" s="195" customFormat="1" ht="15" customHeight="1" x14ac:dyDescent="0.2">
      <c r="A20" s="196">
        <v>5</v>
      </c>
      <c r="B20" s="197" t="s">
        <v>10</v>
      </c>
      <c r="C20" s="167">
        <v>0</v>
      </c>
      <c r="D20" s="77">
        <v>0</v>
      </c>
      <c r="E20" s="77">
        <v>13753.83</v>
      </c>
      <c r="F20" s="156">
        <f>SUM(C20:E20)</f>
        <v>13753.83</v>
      </c>
      <c r="G20" s="167">
        <v>0</v>
      </c>
      <c r="H20" s="77">
        <v>0</v>
      </c>
      <c r="I20" s="77">
        <v>13998.98</v>
      </c>
      <c r="J20" s="78">
        <f t="shared" si="1"/>
        <v>13998.98</v>
      </c>
      <c r="K20" s="211"/>
      <c r="L20" s="211"/>
      <c r="M20" s="211"/>
    </row>
    <row r="21" spans="1:13" s="195" customFormat="1" ht="15" customHeight="1" x14ac:dyDescent="0.2">
      <c r="A21" s="196">
        <v>6</v>
      </c>
      <c r="B21" s="197" t="s">
        <v>80</v>
      </c>
      <c r="C21" s="167">
        <v>0</v>
      </c>
      <c r="D21" s="77">
        <v>0</v>
      </c>
      <c r="E21" s="83">
        <v>0</v>
      </c>
      <c r="F21" s="156">
        <f>SUM(C21:E21)</f>
        <v>0</v>
      </c>
      <c r="G21" s="167">
        <v>0</v>
      </c>
      <c r="H21" s="77">
        <v>0</v>
      </c>
      <c r="I21" s="83">
        <v>0</v>
      </c>
      <c r="J21" s="78">
        <f t="shared" si="1"/>
        <v>0</v>
      </c>
      <c r="K21" s="211"/>
      <c r="L21" s="211"/>
      <c r="M21" s="211"/>
    </row>
    <row r="22" spans="1:13" s="195" customFormat="1" ht="24" customHeight="1" thickBot="1" x14ac:dyDescent="0.25">
      <c r="A22" s="200">
        <v>7</v>
      </c>
      <c r="B22" s="201" t="s">
        <v>74</v>
      </c>
      <c r="C22" s="168">
        <v>2240642.7999999998</v>
      </c>
      <c r="D22" s="79">
        <v>42273.36</v>
      </c>
      <c r="E22" s="83">
        <v>281610.48</v>
      </c>
      <c r="F22" s="157">
        <f>SUM(C22:E22)</f>
        <v>2564526.6399999997</v>
      </c>
      <c r="G22" s="168">
        <v>2323478</v>
      </c>
      <c r="H22" s="79">
        <v>29500</v>
      </c>
      <c r="I22" s="83">
        <v>310000</v>
      </c>
      <c r="J22" s="80">
        <f t="shared" si="1"/>
        <v>2662978</v>
      </c>
      <c r="K22" s="211"/>
      <c r="L22" s="211"/>
      <c r="M22" s="211"/>
    </row>
    <row r="23" spans="1:13" s="40" customFormat="1" ht="20.100000000000001" customHeight="1" thickTop="1" thickBot="1" x14ac:dyDescent="0.25">
      <c r="A23" s="38" t="s">
        <v>85</v>
      </c>
      <c r="B23" s="39"/>
      <c r="C23" s="163">
        <f>SUM(C16:C22)</f>
        <v>210737832.76000005</v>
      </c>
      <c r="D23" s="81">
        <f>SUM(D16:D22)</f>
        <v>6302162.7600000007</v>
      </c>
      <c r="E23" s="81">
        <f>SUM(E16:E22)</f>
        <v>13418566.060000001</v>
      </c>
      <c r="F23" s="158">
        <f t="shared" ref="F23" si="2">SUM(C23:E23)</f>
        <v>230458561.58000004</v>
      </c>
      <c r="G23" s="163">
        <f>SUM(G16:G22)</f>
        <v>201693778.78999999</v>
      </c>
      <c r="H23" s="81">
        <f>SUM(H16:H22)</f>
        <v>6249620.0300000003</v>
      </c>
      <c r="I23" s="81">
        <f>SUM(I16:I22)</f>
        <v>11234823.59</v>
      </c>
      <c r="J23" s="82">
        <f>SUM(J16:J22)</f>
        <v>219178222.41</v>
      </c>
    </row>
    <row r="24" spans="1:13" s="195" customFormat="1" ht="15" customHeight="1" thickTop="1" x14ac:dyDescent="0.2">
      <c r="A24" s="203">
        <v>1</v>
      </c>
      <c r="B24" s="204" t="s">
        <v>13</v>
      </c>
      <c r="C24" s="169">
        <v>76331377.820000023</v>
      </c>
      <c r="D24" s="83">
        <v>2811527.72</v>
      </c>
      <c r="E24" s="83">
        <v>11528728.93</v>
      </c>
      <c r="F24" s="159">
        <f t="shared" ref="F24:F29" si="3">SUM(C24:E24)</f>
        <v>90671634.470000029</v>
      </c>
      <c r="G24" s="169">
        <v>70677544.360000014</v>
      </c>
      <c r="H24" s="83">
        <v>2524983.3399999994</v>
      </c>
      <c r="I24" s="83">
        <v>9611941.2400000002</v>
      </c>
      <c r="J24" s="84">
        <f t="shared" ref="J24:J29" si="4">SUM(G24:I24)</f>
        <v>82814468.940000013</v>
      </c>
      <c r="K24" s="211"/>
      <c r="L24" s="211"/>
      <c r="M24" s="211"/>
    </row>
    <row r="25" spans="1:13" s="195" customFormat="1" ht="21.75" customHeight="1" x14ac:dyDescent="0.2">
      <c r="A25" s="196">
        <v>2</v>
      </c>
      <c r="B25" s="197" t="s">
        <v>14</v>
      </c>
      <c r="C25" s="169">
        <v>94914363.199999973</v>
      </c>
      <c r="D25" s="83">
        <v>2734035.2600000012</v>
      </c>
      <c r="E25" s="83">
        <v>1551253.310000001</v>
      </c>
      <c r="F25" s="156">
        <f t="shared" si="3"/>
        <v>99199651.769999981</v>
      </c>
      <c r="G25" s="167">
        <v>91394673.229999989</v>
      </c>
      <c r="H25" s="83">
        <v>2976288.7399999993</v>
      </c>
      <c r="I25" s="83">
        <v>1285298.7200000004</v>
      </c>
      <c r="J25" s="78">
        <f t="shared" si="4"/>
        <v>95656260.689999983</v>
      </c>
      <c r="K25" s="211"/>
      <c r="L25" s="211"/>
      <c r="M25" s="211"/>
    </row>
    <row r="26" spans="1:13" s="195" customFormat="1" ht="15" customHeight="1" x14ac:dyDescent="0.2">
      <c r="A26" s="196">
        <v>3</v>
      </c>
      <c r="B26" s="197" t="s">
        <v>15</v>
      </c>
      <c r="C26" s="167">
        <v>0</v>
      </c>
      <c r="D26" s="83">
        <v>0</v>
      </c>
      <c r="E26" s="83">
        <v>0</v>
      </c>
      <c r="F26" s="156">
        <f t="shared" si="3"/>
        <v>0</v>
      </c>
      <c r="G26" s="167">
        <v>19.89</v>
      </c>
      <c r="H26" s="83">
        <v>0</v>
      </c>
      <c r="I26" s="83">
        <v>0</v>
      </c>
      <c r="J26" s="78">
        <f t="shared" si="4"/>
        <v>19.89</v>
      </c>
      <c r="K26" s="211"/>
      <c r="L26" s="211"/>
      <c r="M26" s="211"/>
    </row>
    <row r="27" spans="1:13" s="195" customFormat="1" ht="22.5" customHeight="1" x14ac:dyDescent="0.2">
      <c r="A27" s="196">
        <v>4</v>
      </c>
      <c r="B27" s="197" t="s">
        <v>73</v>
      </c>
      <c r="C27" s="169">
        <v>37706316.31000001</v>
      </c>
      <c r="D27" s="83">
        <v>709142</v>
      </c>
      <c r="E27" s="83">
        <v>6096.44</v>
      </c>
      <c r="F27" s="156">
        <f t="shared" si="3"/>
        <v>38421554.750000007</v>
      </c>
      <c r="G27" s="167">
        <v>37084630.219999999</v>
      </c>
      <c r="H27" s="83">
        <v>700691</v>
      </c>
      <c r="I27" s="83">
        <v>5698.6799999999994</v>
      </c>
      <c r="J27" s="78">
        <f t="shared" si="4"/>
        <v>37791019.899999999</v>
      </c>
      <c r="K27" s="211"/>
      <c r="L27" s="211"/>
      <c r="M27" s="211"/>
    </row>
    <row r="28" spans="1:13" s="195" customFormat="1" ht="15" customHeight="1" x14ac:dyDescent="0.2">
      <c r="A28" s="196">
        <v>6</v>
      </c>
      <c r="B28" s="197" t="s">
        <v>17</v>
      </c>
      <c r="C28" s="169">
        <v>459577.02999999997</v>
      </c>
      <c r="D28" s="83">
        <v>42273.359999999993</v>
      </c>
      <c r="E28" s="83">
        <v>319923.43000000005</v>
      </c>
      <c r="F28" s="156">
        <f t="shared" si="3"/>
        <v>821773.82000000007</v>
      </c>
      <c r="G28" s="167">
        <v>723902.65999999992</v>
      </c>
      <c r="H28" s="83">
        <v>43329.33</v>
      </c>
      <c r="I28" s="83">
        <v>325455.35999999999</v>
      </c>
      <c r="J28" s="78">
        <f t="shared" si="4"/>
        <v>1092687.3499999999</v>
      </c>
      <c r="K28" s="211"/>
      <c r="L28" s="211"/>
      <c r="M28" s="211"/>
    </row>
    <row r="29" spans="1:13" s="195" customFormat="1" ht="24" customHeight="1" thickBot="1" x14ac:dyDescent="0.25">
      <c r="A29" s="200">
        <v>7</v>
      </c>
      <c r="B29" s="201" t="s">
        <v>74</v>
      </c>
      <c r="C29" s="169">
        <v>1296896.3999999999</v>
      </c>
      <c r="D29" s="83">
        <v>0</v>
      </c>
      <c r="E29" s="83">
        <v>0</v>
      </c>
      <c r="F29" s="157">
        <f t="shared" si="3"/>
        <v>1296896.3999999999</v>
      </c>
      <c r="G29" s="170">
        <v>1445577.0599999998</v>
      </c>
      <c r="H29" s="83">
        <v>0</v>
      </c>
      <c r="I29" s="83">
        <v>0</v>
      </c>
      <c r="J29" s="80">
        <f t="shared" si="4"/>
        <v>1445577.0599999998</v>
      </c>
      <c r="K29" s="211"/>
      <c r="L29" s="211"/>
      <c r="M29" s="211"/>
    </row>
    <row r="30" spans="1:13" s="40" customFormat="1" ht="20.100000000000001" customHeight="1" thickTop="1" thickBot="1" x14ac:dyDescent="0.25">
      <c r="A30" s="41" t="s">
        <v>86</v>
      </c>
      <c r="B30" s="42"/>
      <c r="C30" s="164">
        <f>SUM(C24:C29)</f>
        <v>210708530.75999999</v>
      </c>
      <c r="D30" s="85">
        <f>SUM(D24:D29)</f>
        <v>6296978.3400000017</v>
      </c>
      <c r="E30" s="85">
        <f>SUM(E24:E29)</f>
        <v>13406002.109999999</v>
      </c>
      <c r="F30" s="160">
        <f>SUM(C30:E30)</f>
        <v>230411511.20999998</v>
      </c>
      <c r="G30" s="164">
        <f>SUM(G24:G29)</f>
        <v>201326347.41999999</v>
      </c>
      <c r="H30" s="85">
        <f>SUM(H24:H29)</f>
        <v>6245292.4099999983</v>
      </c>
      <c r="I30" s="85">
        <f>SUM(I24:I29)</f>
        <v>11228394</v>
      </c>
      <c r="J30" s="86">
        <f>SUM(J24:J29)</f>
        <v>218800033.82999998</v>
      </c>
    </row>
    <row r="31" spans="1:13" s="40" customFormat="1" ht="21.95" customHeight="1" thickTop="1" thickBot="1" x14ac:dyDescent="0.25">
      <c r="A31" s="43" t="s">
        <v>42</v>
      </c>
      <c r="B31" s="44"/>
      <c r="C31" s="165">
        <f>+C23-C30</f>
        <v>29302.000000059605</v>
      </c>
      <c r="D31" s="58">
        <f>+D23-D30</f>
        <v>5184.4199999989942</v>
      </c>
      <c r="E31" s="151">
        <f>+E23-E30</f>
        <v>12563.950000001118</v>
      </c>
      <c r="F31" s="172">
        <f>SUM(C31:E31)</f>
        <v>47050.370000059716</v>
      </c>
      <c r="G31" s="165">
        <f>+G23-G30</f>
        <v>367431.37000000477</v>
      </c>
      <c r="H31" s="58">
        <f>+H23-H30</f>
        <v>4327.6200000019744</v>
      </c>
      <c r="I31" s="151">
        <f>+I23-I30</f>
        <v>6429.589999999851</v>
      </c>
      <c r="J31" s="59">
        <f>+J23-J30</f>
        <v>378188.58000001311</v>
      </c>
    </row>
    <row r="32" spans="1:13" ht="18" customHeight="1" thickTop="1" x14ac:dyDescent="0.2">
      <c r="A32" s="22" t="s">
        <v>24</v>
      </c>
      <c r="B32" s="23"/>
      <c r="C32" s="29"/>
      <c r="D32" s="30"/>
      <c r="E32" s="30"/>
      <c r="F32" s="24"/>
      <c r="G32" s="29"/>
      <c r="H32" s="30"/>
      <c r="I32" s="30"/>
      <c r="J32" s="24"/>
    </row>
    <row r="33" spans="1:13" ht="12.95" hidden="1" customHeight="1" x14ac:dyDescent="0.2">
      <c r="A33" s="35"/>
      <c r="B33" s="25" t="s">
        <v>18</v>
      </c>
      <c r="C33" s="180"/>
      <c r="D33" s="36"/>
      <c r="E33" s="87">
        <v>0</v>
      </c>
      <c r="F33" s="159">
        <f>SUM(C33:D33)</f>
        <v>0</v>
      </c>
      <c r="G33" s="174">
        <v>0</v>
      </c>
      <c r="H33" s="36">
        <v>0</v>
      </c>
      <c r="I33" s="87">
        <v>0</v>
      </c>
      <c r="J33" s="84">
        <f t="shared" ref="J33:J39" si="5">SUM(G33:H33)</f>
        <v>0</v>
      </c>
    </row>
    <row r="34" spans="1:13" ht="12.95" hidden="1" customHeight="1" x14ac:dyDescent="0.2">
      <c r="A34" s="28"/>
      <c r="B34" s="27" t="s">
        <v>21</v>
      </c>
      <c r="C34" s="181"/>
      <c r="D34" s="37"/>
      <c r="E34" s="88">
        <v>0</v>
      </c>
      <c r="F34" s="156">
        <f t="shared" ref="F34:F40" si="6">SUM(C34:E34)</f>
        <v>0</v>
      </c>
      <c r="G34" s="175">
        <v>0</v>
      </c>
      <c r="H34" s="37">
        <v>0</v>
      </c>
      <c r="I34" s="88">
        <v>0</v>
      </c>
      <c r="J34" s="78">
        <f t="shared" si="5"/>
        <v>0</v>
      </c>
    </row>
    <row r="35" spans="1:13" s="195" customFormat="1" ht="21.75" customHeight="1" x14ac:dyDescent="0.2">
      <c r="A35" s="208"/>
      <c r="B35" s="197" t="s">
        <v>77</v>
      </c>
      <c r="C35" s="176">
        <v>-908604.20000000298</v>
      </c>
      <c r="D35" s="89">
        <v>-10364.25</v>
      </c>
      <c r="E35" s="77">
        <v>382.61000000000013</v>
      </c>
      <c r="F35" s="156">
        <f t="shared" si="6"/>
        <v>-918585.84000000299</v>
      </c>
      <c r="G35" s="176">
        <v>-2153652.3699999973</v>
      </c>
      <c r="H35" s="89">
        <v>3862.3699999998789</v>
      </c>
      <c r="I35" s="89">
        <v>1223.4099999999999</v>
      </c>
      <c r="J35" s="78">
        <f>SUM(G35:I35)</f>
        <v>-2148566.5899999971</v>
      </c>
      <c r="K35" s="211"/>
      <c r="L35" s="211"/>
      <c r="M35" s="211"/>
    </row>
    <row r="36" spans="1:13" s="195" customFormat="1" ht="15" customHeight="1" x14ac:dyDescent="0.2">
      <c r="A36" s="208"/>
      <c r="B36" s="209" t="s">
        <v>23</v>
      </c>
      <c r="C36" s="175"/>
      <c r="D36" s="88"/>
      <c r="E36" s="89"/>
      <c r="F36" s="156">
        <f t="shared" si="6"/>
        <v>0</v>
      </c>
      <c r="G36" s="175"/>
      <c r="H36" s="88"/>
      <c r="I36" s="89"/>
      <c r="J36" s="78">
        <f t="shared" si="5"/>
        <v>0</v>
      </c>
      <c r="K36" s="211"/>
      <c r="L36" s="211"/>
      <c r="M36" s="211"/>
    </row>
    <row r="37" spans="1:13" s="195" customFormat="1" ht="15" customHeight="1" x14ac:dyDescent="0.2">
      <c r="A37" s="208"/>
      <c r="B37" s="197" t="s">
        <v>22</v>
      </c>
      <c r="C37" s="175"/>
      <c r="D37" s="88"/>
      <c r="E37" s="88">
        <v>0</v>
      </c>
      <c r="F37" s="156">
        <f t="shared" si="6"/>
        <v>0</v>
      </c>
      <c r="G37" s="175"/>
      <c r="H37" s="88"/>
      <c r="I37" s="88">
        <v>0</v>
      </c>
      <c r="J37" s="78">
        <f t="shared" si="5"/>
        <v>0</v>
      </c>
      <c r="K37" s="211"/>
      <c r="L37" s="211"/>
      <c r="M37" s="211"/>
    </row>
    <row r="38" spans="1:13" s="195" customFormat="1" ht="15" customHeight="1" x14ac:dyDescent="0.2">
      <c r="A38" s="208"/>
      <c r="B38" s="209" t="s">
        <v>19</v>
      </c>
      <c r="C38" s="175"/>
      <c r="D38" s="88"/>
      <c r="E38" s="88">
        <v>0</v>
      </c>
      <c r="F38" s="156">
        <f t="shared" si="6"/>
        <v>0</v>
      </c>
      <c r="G38" s="175"/>
      <c r="H38" s="88"/>
      <c r="I38" s="88">
        <v>0</v>
      </c>
      <c r="J38" s="78">
        <f t="shared" si="5"/>
        <v>0</v>
      </c>
      <c r="K38" s="211"/>
      <c r="L38" s="211"/>
      <c r="M38" s="211"/>
    </row>
    <row r="39" spans="1:13" s="195" customFormat="1" ht="15" customHeight="1" x14ac:dyDescent="0.2">
      <c r="A39" s="208"/>
      <c r="B39" s="209" t="s">
        <v>20</v>
      </c>
      <c r="C39" s="175"/>
      <c r="D39" s="88"/>
      <c r="E39" s="88">
        <v>0</v>
      </c>
      <c r="F39" s="156">
        <f t="shared" si="6"/>
        <v>0</v>
      </c>
      <c r="G39" s="175"/>
      <c r="H39" s="88"/>
      <c r="I39" s="88">
        <v>0</v>
      </c>
      <c r="J39" s="78">
        <f t="shared" si="5"/>
        <v>0</v>
      </c>
      <c r="K39" s="211"/>
      <c r="L39" s="211"/>
      <c r="M39" s="211"/>
    </row>
    <row r="40" spans="1:13" s="195" customFormat="1" ht="15" customHeight="1" thickBot="1" x14ac:dyDescent="0.25">
      <c r="A40" s="210"/>
      <c r="B40" s="212" t="s">
        <v>46</v>
      </c>
      <c r="C40" s="177"/>
      <c r="D40" s="90"/>
      <c r="E40" s="90"/>
      <c r="F40" s="171">
        <f t="shared" si="6"/>
        <v>0</v>
      </c>
      <c r="G40" s="177"/>
      <c r="H40" s="90"/>
      <c r="I40" s="90"/>
      <c r="J40" s="91"/>
      <c r="K40" s="211"/>
      <c r="L40" s="211"/>
      <c r="M40" s="211"/>
    </row>
    <row r="41" spans="1:13" s="40" customFormat="1" ht="20.100000000000001" customHeight="1" thickTop="1" thickBot="1" x14ac:dyDescent="0.25">
      <c r="A41" s="45" t="s">
        <v>43</v>
      </c>
      <c r="B41" s="46"/>
      <c r="C41" s="178">
        <f t="shared" ref="C41:J41" si="7">SUM(C35:C40)</f>
        <v>-908604.20000000298</v>
      </c>
      <c r="D41" s="152">
        <f t="shared" si="7"/>
        <v>-10364.25</v>
      </c>
      <c r="E41" s="152">
        <f t="shared" si="7"/>
        <v>382.61000000000013</v>
      </c>
      <c r="F41" s="172">
        <f t="shared" si="7"/>
        <v>-918585.84000000299</v>
      </c>
      <c r="G41" s="178">
        <f t="shared" si="7"/>
        <v>-2153652.3699999973</v>
      </c>
      <c r="H41" s="152">
        <f t="shared" si="7"/>
        <v>3862.3699999998789</v>
      </c>
      <c r="I41" s="152">
        <f t="shared" si="7"/>
        <v>1223.4099999999999</v>
      </c>
      <c r="J41" s="153">
        <f t="shared" si="7"/>
        <v>-2148566.5899999971</v>
      </c>
    </row>
    <row r="42" spans="1:13" s="49" customFormat="1" ht="24" customHeight="1" thickTop="1" x14ac:dyDescent="0.2">
      <c r="A42" s="47" t="s">
        <v>90</v>
      </c>
      <c r="B42" s="48"/>
      <c r="C42" s="179">
        <f>+C31+C41</f>
        <v>-879302.19999994338</v>
      </c>
      <c r="D42" s="60">
        <f>+D31+D41</f>
        <v>-5179.8300000010058</v>
      </c>
      <c r="E42" s="60">
        <f>+E31+E41</f>
        <v>12946.560000001118</v>
      </c>
      <c r="F42" s="173">
        <f>SUM(C42:E42)</f>
        <v>-871535.46999994328</v>
      </c>
      <c r="G42" s="179">
        <f>+G31+G41</f>
        <v>-1786220.9999999925</v>
      </c>
      <c r="H42" s="60">
        <f>+H31+H41</f>
        <v>8189.9900000018533</v>
      </c>
      <c r="I42" s="60">
        <f>+I31+I41</f>
        <v>7652.9999999998508</v>
      </c>
      <c r="J42" s="61">
        <f>+J31+J41</f>
        <v>-1770378.0099999839</v>
      </c>
    </row>
    <row r="44" spans="1:13" x14ac:dyDescent="0.2">
      <c r="C44" s="16"/>
      <c r="I44" s="16"/>
    </row>
    <row r="50" spans="3:3" x14ac:dyDescent="0.2">
      <c r="C50" s="16"/>
    </row>
  </sheetData>
  <phoneticPr fontId="3" type="noConversion"/>
  <printOptions horizontalCentered="1"/>
  <pageMargins left="0" right="0" top="0.19685039370078741" bottom="0.31496062992125984" header="0" footer="0.19685039370078741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J43"/>
  <sheetViews>
    <sheetView showGridLines="0" showZeros="0" zoomScaleNormal="100" workbookViewId="0">
      <selection activeCell="B11" sqref="B11"/>
    </sheetView>
  </sheetViews>
  <sheetFormatPr baseColWidth="10" defaultRowHeight="11.25" x14ac:dyDescent="0.2"/>
  <cols>
    <col min="1" max="1" width="4.85546875" style="2" customWidth="1"/>
    <col min="2" max="2" width="51.5703125" style="2" customWidth="1"/>
    <col min="3" max="4" width="13.140625" style="2" customWidth="1"/>
    <col min="5" max="6" width="12.85546875" style="2" customWidth="1"/>
    <col min="7" max="7" width="12.5703125" style="2" customWidth="1"/>
    <col min="8" max="8" width="11.28515625" style="2" customWidth="1"/>
    <col min="9" max="9" width="12.85546875" style="2" customWidth="1"/>
    <col min="10" max="10" width="13.140625" style="2" customWidth="1"/>
    <col min="11" max="16384" width="11.42578125" style="2"/>
  </cols>
  <sheetData>
    <row r="11" spans="1:10" ht="12" customHeight="1" x14ac:dyDescent="0.2">
      <c r="A11" s="9" t="s">
        <v>44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 ht="12.75" x14ac:dyDescent="0.2">
      <c r="J12" s="74"/>
    </row>
    <row r="13" spans="1:10" s="49" customFormat="1" ht="60.75" customHeight="1" x14ac:dyDescent="0.2">
      <c r="A13" s="69"/>
      <c r="B13" s="70"/>
      <c r="C13" s="71" t="s">
        <v>63</v>
      </c>
      <c r="D13" s="72" t="s">
        <v>64</v>
      </c>
      <c r="E13" s="72" t="s">
        <v>65</v>
      </c>
      <c r="F13" s="72" t="s">
        <v>104</v>
      </c>
      <c r="G13" s="72" t="s">
        <v>93</v>
      </c>
      <c r="H13" s="72" t="s">
        <v>94</v>
      </c>
      <c r="I13" s="255" t="s">
        <v>99</v>
      </c>
      <c r="J13" s="73" t="s">
        <v>25</v>
      </c>
    </row>
    <row r="14" spans="1:10" s="195" customFormat="1" ht="15" customHeight="1" x14ac:dyDescent="0.2">
      <c r="A14" s="226">
        <v>3</v>
      </c>
      <c r="B14" s="223" t="s">
        <v>26</v>
      </c>
      <c r="C14" s="227">
        <v>624400.70999999985</v>
      </c>
      <c r="D14" s="228">
        <v>13144796.99</v>
      </c>
      <c r="E14" s="228">
        <v>14462520.18</v>
      </c>
      <c r="F14" s="228"/>
      <c r="G14" s="228">
        <v>0</v>
      </c>
      <c r="H14" s="228">
        <v>0</v>
      </c>
      <c r="I14" s="274">
        <v>443277.94</v>
      </c>
      <c r="J14" s="229">
        <f>SUM(C14:I14)</f>
        <v>28674995.82</v>
      </c>
    </row>
    <row r="15" spans="1:10" s="195" customFormat="1" ht="18" hidden="1" customHeight="1" x14ac:dyDescent="0.2">
      <c r="A15" s="230"/>
      <c r="B15" s="224" t="s">
        <v>0</v>
      </c>
      <c r="C15" s="231"/>
      <c r="D15" s="232"/>
      <c r="E15" s="232"/>
      <c r="F15" s="232"/>
      <c r="G15" s="232"/>
      <c r="H15" s="232"/>
      <c r="I15" s="275"/>
      <c r="J15" s="233" t="e">
        <f>+#REF!+H15+D15</f>
        <v>#REF!</v>
      </c>
    </row>
    <row r="16" spans="1:10" s="195" customFormat="1" ht="22.5" x14ac:dyDescent="0.2">
      <c r="A16" s="230">
        <v>3</v>
      </c>
      <c r="B16" s="224" t="s">
        <v>27</v>
      </c>
      <c r="C16" s="231">
        <v>1014953.62</v>
      </c>
      <c r="D16" s="232">
        <v>361.08</v>
      </c>
      <c r="E16" s="232">
        <v>4583347.33</v>
      </c>
      <c r="F16" s="232"/>
      <c r="G16" s="232">
        <v>0</v>
      </c>
      <c r="H16" s="232">
        <v>10821.28</v>
      </c>
      <c r="I16" s="275">
        <v>157199.57</v>
      </c>
      <c r="J16" s="233">
        <f t="shared" ref="J16:J35" si="0">SUM(C16:I16)</f>
        <v>5766682.8800000008</v>
      </c>
    </row>
    <row r="17" spans="1:10" s="195" customFormat="1" ht="18" customHeight="1" x14ac:dyDescent="0.2">
      <c r="A17" s="230">
        <v>4</v>
      </c>
      <c r="B17" s="224" t="s">
        <v>28</v>
      </c>
      <c r="C17" s="231">
        <v>0</v>
      </c>
      <c r="D17" s="232">
        <v>12339.8</v>
      </c>
      <c r="E17" s="232">
        <v>888718.5</v>
      </c>
      <c r="F17" s="232"/>
      <c r="G17" s="232">
        <v>0</v>
      </c>
      <c r="H17" s="232">
        <v>0</v>
      </c>
      <c r="I17" s="275">
        <v>2558.36</v>
      </c>
      <c r="J17" s="233">
        <f t="shared" si="0"/>
        <v>903616.66</v>
      </c>
    </row>
    <row r="18" spans="1:10" s="195" customFormat="1" ht="15" customHeight="1" x14ac:dyDescent="0.2">
      <c r="A18" s="230">
        <v>5</v>
      </c>
      <c r="B18" s="224" t="s">
        <v>29</v>
      </c>
      <c r="C18" s="231">
        <v>61069.270000000004</v>
      </c>
      <c r="D18" s="232">
        <v>0</v>
      </c>
      <c r="E18" s="232">
        <v>2.79</v>
      </c>
      <c r="F18" s="232"/>
      <c r="G18" s="232">
        <v>0</v>
      </c>
      <c r="H18" s="232">
        <v>0</v>
      </c>
      <c r="I18" s="275">
        <v>0</v>
      </c>
      <c r="J18" s="233">
        <f t="shared" si="0"/>
        <v>61072.060000000005</v>
      </c>
    </row>
    <row r="19" spans="1:10" s="195" customFormat="1" ht="18" hidden="1" customHeight="1" x14ac:dyDescent="0.2">
      <c r="A19" s="230"/>
      <c r="B19" s="224" t="s">
        <v>1</v>
      </c>
      <c r="C19" s="231">
        <v>0</v>
      </c>
      <c r="D19" s="232">
        <v>0</v>
      </c>
      <c r="E19" s="232">
        <v>0</v>
      </c>
      <c r="F19" s="232"/>
      <c r="G19" s="232">
        <v>0</v>
      </c>
      <c r="H19" s="232">
        <v>0</v>
      </c>
      <c r="I19" s="275">
        <v>0</v>
      </c>
      <c r="J19" s="233">
        <f t="shared" si="0"/>
        <v>0</v>
      </c>
    </row>
    <row r="20" spans="1:10" s="195" customFormat="1" ht="15" customHeight="1" x14ac:dyDescent="0.2">
      <c r="A20" s="230">
        <v>3</v>
      </c>
      <c r="B20" s="224" t="s">
        <v>30</v>
      </c>
      <c r="C20" s="231">
        <v>0</v>
      </c>
      <c r="D20" s="232">
        <v>0</v>
      </c>
      <c r="E20" s="232">
        <v>0</v>
      </c>
      <c r="F20" s="232"/>
      <c r="G20" s="232">
        <v>0</v>
      </c>
      <c r="H20" s="232">
        <v>0</v>
      </c>
      <c r="I20" s="275">
        <v>0</v>
      </c>
      <c r="J20" s="233">
        <f t="shared" si="0"/>
        <v>0</v>
      </c>
    </row>
    <row r="21" spans="1:10" s="195" customFormat="1" ht="15" customHeight="1" x14ac:dyDescent="0.2">
      <c r="A21" s="230">
        <v>4</v>
      </c>
      <c r="B21" s="224" t="s">
        <v>31</v>
      </c>
      <c r="C21" s="231">
        <v>998000</v>
      </c>
      <c r="D21" s="232">
        <v>0</v>
      </c>
      <c r="E21" s="232">
        <v>888718.5</v>
      </c>
      <c r="F21" s="232"/>
      <c r="G21" s="232">
        <v>0</v>
      </c>
      <c r="H21" s="232">
        <v>0</v>
      </c>
      <c r="I21" s="275">
        <v>0</v>
      </c>
      <c r="J21" s="233">
        <f t="shared" si="0"/>
        <v>1886718.5</v>
      </c>
    </row>
    <row r="22" spans="1:10" s="195" customFormat="1" ht="15" customHeight="1" thickBot="1" x14ac:dyDescent="0.25">
      <c r="A22" s="200">
        <v>7</v>
      </c>
      <c r="B22" s="191" t="s">
        <v>32</v>
      </c>
      <c r="C22" s="79">
        <v>14439239.630000001</v>
      </c>
      <c r="D22" s="216">
        <v>0</v>
      </c>
      <c r="E22" s="216">
        <v>1477777.68</v>
      </c>
      <c r="F22" s="216"/>
      <c r="G22" s="216">
        <v>0</v>
      </c>
      <c r="H22" s="216">
        <v>0</v>
      </c>
      <c r="I22" s="256">
        <v>453600</v>
      </c>
      <c r="J22" s="80">
        <f t="shared" si="0"/>
        <v>16370617.310000001</v>
      </c>
    </row>
    <row r="23" spans="1:10" s="40" customFormat="1" ht="24.75" customHeight="1" thickTop="1" thickBot="1" x14ac:dyDescent="0.25">
      <c r="A23" s="38" t="s">
        <v>87</v>
      </c>
      <c r="B23" s="39"/>
      <c r="C23" s="56">
        <f>SUM(C14:C22)</f>
        <v>17137663.23</v>
      </c>
      <c r="D23" s="55">
        <f t="shared" ref="D23:H23" si="1">SUM(D14:D22)</f>
        <v>13157497.870000001</v>
      </c>
      <c r="E23" s="55">
        <f t="shared" si="1"/>
        <v>22301084.979999997</v>
      </c>
      <c r="F23" s="55"/>
      <c r="G23" s="55">
        <f t="shared" si="1"/>
        <v>0</v>
      </c>
      <c r="H23" s="55">
        <f t="shared" si="1"/>
        <v>10821.28</v>
      </c>
      <c r="I23" s="257">
        <f t="shared" ref="I23" si="2">SUM(I14:I22)</f>
        <v>1056635.8700000001</v>
      </c>
      <c r="J23" s="57">
        <f t="shared" si="0"/>
        <v>53663703.229999997</v>
      </c>
    </row>
    <row r="24" spans="1:10" s="195" customFormat="1" ht="15" customHeight="1" thickTop="1" x14ac:dyDescent="0.2">
      <c r="A24" s="234">
        <v>2</v>
      </c>
      <c r="B24" s="225" t="s">
        <v>33</v>
      </c>
      <c r="C24" s="227">
        <v>114528.9</v>
      </c>
      <c r="D24" s="228">
        <v>5335339.9800000004</v>
      </c>
      <c r="E24" s="228">
        <v>1775016.97</v>
      </c>
      <c r="F24" s="228"/>
      <c r="G24" s="228">
        <v>44628.27</v>
      </c>
      <c r="H24" s="228">
        <v>0</v>
      </c>
      <c r="I24" s="274">
        <v>10036.44</v>
      </c>
      <c r="J24" s="237">
        <f t="shared" si="0"/>
        <v>7279550.5600000005</v>
      </c>
    </row>
    <row r="25" spans="1:10" s="195" customFormat="1" ht="15" customHeight="1" x14ac:dyDescent="0.2">
      <c r="A25" s="230">
        <v>1</v>
      </c>
      <c r="B25" s="224" t="s">
        <v>34</v>
      </c>
      <c r="C25" s="231">
        <v>624165.34</v>
      </c>
      <c r="D25" s="232">
        <v>7439928.1300000008</v>
      </c>
      <c r="E25" s="232">
        <v>14242125.08</v>
      </c>
      <c r="F25" s="232"/>
      <c r="G25" s="232">
        <v>0</v>
      </c>
      <c r="H25" s="232">
        <v>0</v>
      </c>
      <c r="I25" s="275">
        <v>322621.65000000002</v>
      </c>
      <c r="J25" s="233">
        <f t="shared" si="0"/>
        <v>22628840.199999999</v>
      </c>
    </row>
    <row r="26" spans="1:10" s="195" customFormat="1" ht="15" customHeight="1" x14ac:dyDescent="0.2">
      <c r="A26" s="230">
        <v>2</v>
      </c>
      <c r="B26" s="224" t="s">
        <v>35</v>
      </c>
      <c r="C26" s="231">
        <v>2075825.8099999998</v>
      </c>
      <c r="D26" s="232">
        <v>114533.90000000001</v>
      </c>
      <c r="E26" s="232">
        <v>2053943.91</v>
      </c>
      <c r="F26" s="232"/>
      <c r="G26" s="232">
        <v>12287.66</v>
      </c>
      <c r="H26" s="232">
        <v>0</v>
      </c>
      <c r="I26" s="275">
        <v>732459.12999999989</v>
      </c>
      <c r="J26" s="233">
        <f t="shared" si="0"/>
        <v>4989050.41</v>
      </c>
    </row>
    <row r="27" spans="1:10" s="195" customFormat="1" ht="15" customHeight="1" x14ac:dyDescent="0.2">
      <c r="A27" s="230">
        <v>3</v>
      </c>
      <c r="B27" s="224" t="s">
        <v>36</v>
      </c>
      <c r="C27" s="231">
        <v>120151.66</v>
      </c>
      <c r="D27" s="232">
        <v>0</v>
      </c>
      <c r="E27" s="232">
        <v>10249.450000000001</v>
      </c>
      <c r="F27" s="232"/>
      <c r="G27" s="232">
        <v>0</v>
      </c>
      <c r="H27" s="232">
        <v>0</v>
      </c>
      <c r="I27" s="275">
        <v>0</v>
      </c>
      <c r="J27" s="233">
        <f t="shared" si="0"/>
        <v>130401.11</v>
      </c>
    </row>
    <row r="28" spans="1:10" s="195" customFormat="1" ht="18" hidden="1" customHeight="1" x14ac:dyDescent="0.2">
      <c r="A28" s="230"/>
      <c r="B28" s="224" t="s">
        <v>2</v>
      </c>
      <c r="C28" s="231">
        <v>0</v>
      </c>
      <c r="D28" s="232">
        <v>0</v>
      </c>
      <c r="E28" s="232">
        <v>0</v>
      </c>
      <c r="F28" s="232"/>
      <c r="G28" s="232">
        <v>0</v>
      </c>
      <c r="H28" s="232">
        <v>0</v>
      </c>
      <c r="I28" s="275">
        <v>0</v>
      </c>
      <c r="J28" s="233">
        <f t="shared" si="0"/>
        <v>0</v>
      </c>
    </row>
    <row r="29" spans="1:10" s="195" customFormat="1" ht="18" hidden="1" customHeight="1" x14ac:dyDescent="0.2">
      <c r="A29" s="230"/>
      <c r="B29" s="224" t="s">
        <v>3</v>
      </c>
      <c r="C29" s="231">
        <v>0</v>
      </c>
      <c r="D29" s="232">
        <v>0</v>
      </c>
      <c r="E29" s="232">
        <v>0</v>
      </c>
      <c r="F29" s="232"/>
      <c r="G29" s="232">
        <v>0</v>
      </c>
      <c r="H29" s="232">
        <v>0</v>
      </c>
      <c r="I29" s="275">
        <v>0</v>
      </c>
      <c r="J29" s="233">
        <f t="shared" si="0"/>
        <v>0</v>
      </c>
    </row>
    <row r="30" spans="1:10" s="195" customFormat="1" ht="15" customHeight="1" x14ac:dyDescent="0.2">
      <c r="A30" s="230">
        <v>2</v>
      </c>
      <c r="B30" s="224" t="s">
        <v>37</v>
      </c>
      <c r="C30" s="231">
        <v>0</v>
      </c>
      <c r="D30" s="232">
        <v>0</v>
      </c>
      <c r="E30" s="232">
        <v>0</v>
      </c>
      <c r="F30" s="232"/>
      <c r="G30" s="232">
        <v>0</v>
      </c>
      <c r="H30" s="232">
        <v>0</v>
      </c>
      <c r="I30" s="275">
        <v>0</v>
      </c>
      <c r="J30" s="233">
        <f t="shared" si="0"/>
        <v>0</v>
      </c>
    </row>
    <row r="31" spans="1:10" s="195" customFormat="1" ht="33.75" x14ac:dyDescent="0.2">
      <c r="A31" s="230">
        <v>6</v>
      </c>
      <c r="B31" s="224" t="s">
        <v>38</v>
      </c>
      <c r="C31" s="231">
        <v>-1599211.2</v>
      </c>
      <c r="D31" s="232">
        <v>18147.14</v>
      </c>
      <c r="E31" s="232">
        <v>147587.47</v>
      </c>
      <c r="F31" s="232"/>
      <c r="G31" s="232">
        <v>-93281</v>
      </c>
      <c r="H31" s="232">
        <v>0</v>
      </c>
      <c r="I31" s="275">
        <v>-15452.15</v>
      </c>
      <c r="J31" s="233">
        <f t="shared" si="0"/>
        <v>-1542209.74</v>
      </c>
    </row>
    <row r="32" spans="1:10" s="195" customFormat="1" ht="33.75" x14ac:dyDescent="0.2">
      <c r="A32" s="230">
        <v>2</v>
      </c>
      <c r="B32" s="224" t="s">
        <v>62</v>
      </c>
      <c r="C32" s="231">
        <v>-1220000</v>
      </c>
      <c r="D32" s="232">
        <v>0</v>
      </c>
      <c r="E32" s="232">
        <v>0</v>
      </c>
      <c r="F32" s="232"/>
      <c r="G32" s="232">
        <v>0</v>
      </c>
      <c r="H32" s="232">
        <v>0</v>
      </c>
      <c r="I32" s="275">
        <v>-5448.55</v>
      </c>
      <c r="J32" s="233">
        <f t="shared" si="0"/>
        <v>-1225448.55</v>
      </c>
    </row>
    <row r="33" spans="1:10" s="195" customFormat="1" ht="18" hidden="1" customHeight="1" x14ac:dyDescent="0.2">
      <c r="A33" s="217"/>
      <c r="B33" s="214" t="s">
        <v>4</v>
      </c>
      <c r="C33" s="79">
        <v>0</v>
      </c>
      <c r="D33" s="216">
        <v>0</v>
      </c>
      <c r="E33" s="216">
        <v>0</v>
      </c>
      <c r="F33" s="216"/>
      <c r="G33" s="216">
        <v>0</v>
      </c>
      <c r="H33" s="216">
        <v>0</v>
      </c>
      <c r="I33" s="256">
        <v>0</v>
      </c>
      <c r="J33" s="91">
        <f t="shared" si="0"/>
        <v>0</v>
      </c>
    </row>
    <row r="34" spans="1:10" s="195" customFormat="1" ht="24.95" hidden="1" customHeight="1" x14ac:dyDescent="0.2">
      <c r="A34" s="220"/>
      <c r="B34" s="215" t="s">
        <v>5</v>
      </c>
      <c r="C34" s="79">
        <v>0</v>
      </c>
      <c r="D34" s="216">
        <v>0</v>
      </c>
      <c r="E34" s="216">
        <v>0</v>
      </c>
      <c r="F34" s="216"/>
      <c r="G34" s="216">
        <v>0</v>
      </c>
      <c r="H34" s="216">
        <v>0</v>
      </c>
      <c r="I34" s="256">
        <v>0</v>
      </c>
      <c r="J34" s="92">
        <f t="shared" si="0"/>
        <v>0</v>
      </c>
    </row>
    <row r="35" spans="1:10" s="195" customFormat="1" ht="23.25" thickBot="1" x14ac:dyDescent="0.25">
      <c r="A35" s="200">
        <v>4</v>
      </c>
      <c r="B35" s="191" t="s">
        <v>39</v>
      </c>
      <c r="C35" s="79">
        <v>349640.32</v>
      </c>
      <c r="D35" s="216">
        <v>0</v>
      </c>
      <c r="E35" s="216">
        <v>0</v>
      </c>
      <c r="F35" s="216"/>
      <c r="G35" s="216">
        <v>0</v>
      </c>
      <c r="H35" s="216">
        <v>0</v>
      </c>
      <c r="I35" s="256">
        <v>0</v>
      </c>
      <c r="J35" s="80">
        <f t="shared" si="0"/>
        <v>349640.32</v>
      </c>
    </row>
    <row r="36" spans="1:10" s="40" customFormat="1" ht="24" customHeight="1" thickTop="1" thickBot="1" x14ac:dyDescent="0.25">
      <c r="A36" s="38" t="s">
        <v>86</v>
      </c>
      <c r="B36" s="39"/>
      <c r="C36" s="56">
        <f>SUM(C24:C35)</f>
        <v>465100.83</v>
      </c>
      <c r="D36" s="55">
        <f t="shared" ref="D36:H36" si="3">SUM(D24:D35)</f>
        <v>12907949.150000002</v>
      </c>
      <c r="E36" s="55">
        <f t="shared" si="3"/>
        <v>18228922.879999999</v>
      </c>
      <c r="F36" s="55"/>
      <c r="G36" s="55">
        <f t="shared" si="3"/>
        <v>-36365.070000000007</v>
      </c>
      <c r="H36" s="55">
        <f t="shared" si="3"/>
        <v>0</v>
      </c>
      <c r="I36" s="257">
        <f t="shared" ref="I36" si="4">SUM(I24:I35)</f>
        <v>1044216.52</v>
      </c>
      <c r="J36" s="57">
        <f>SUM(J24:J35)</f>
        <v>32609824.310000002</v>
      </c>
    </row>
    <row r="37" spans="1:10" s="40" customFormat="1" ht="26.25" customHeight="1" thickTop="1" x14ac:dyDescent="0.2">
      <c r="A37" s="47" t="s">
        <v>95</v>
      </c>
      <c r="B37" s="63"/>
      <c r="C37" s="64">
        <f t="shared" ref="C37:H37" si="5">+C23-C36</f>
        <v>16672562.4</v>
      </c>
      <c r="D37" s="65">
        <f t="shared" si="5"/>
        <v>249548.71999999881</v>
      </c>
      <c r="E37" s="65">
        <f t="shared" si="5"/>
        <v>4072162.0999999978</v>
      </c>
      <c r="F37" s="65"/>
      <c r="G37" s="65">
        <f t="shared" si="5"/>
        <v>36365.070000000007</v>
      </c>
      <c r="H37" s="65">
        <f t="shared" si="5"/>
        <v>10821.28</v>
      </c>
      <c r="I37" s="258">
        <f t="shared" ref="I37" si="6">+I23-I36</f>
        <v>12419.350000000093</v>
      </c>
      <c r="J37" s="66">
        <f>SUM(C37:I37)</f>
        <v>21053878.919999998</v>
      </c>
    </row>
    <row r="38" spans="1:10" ht="5.0999999999999996" customHeight="1" thickBot="1" x14ac:dyDescent="0.25"/>
    <row r="39" spans="1:10" s="40" customFormat="1" ht="26.25" customHeight="1" thickTop="1" x14ac:dyDescent="0.2">
      <c r="A39" s="107" t="s">
        <v>91</v>
      </c>
      <c r="B39" s="108"/>
      <c r="C39" s="109">
        <v>3713771.99</v>
      </c>
      <c r="D39" s="110">
        <v>-258887.29000000097</v>
      </c>
      <c r="E39" s="110">
        <v>1419155.8199999966</v>
      </c>
      <c r="F39" s="110">
        <v>-1510.97</v>
      </c>
      <c r="G39" s="110">
        <v>-12983.590000000002</v>
      </c>
      <c r="H39" s="110">
        <v>9662.4799999999886</v>
      </c>
      <c r="I39" s="259">
        <v>-14404.439999999944</v>
      </c>
      <c r="J39" s="111">
        <f>SUM(C39:I39)</f>
        <v>4854803.9999999963</v>
      </c>
    </row>
    <row r="40" spans="1:10" x14ac:dyDescent="0.2">
      <c r="C40" s="19"/>
      <c r="D40" s="19"/>
      <c r="E40" s="19"/>
      <c r="F40" s="19"/>
    </row>
    <row r="42" spans="1:10" x14ac:dyDescent="0.2">
      <c r="C42" s="3"/>
    </row>
    <row r="43" spans="1:10" x14ac:dyDescent="0.2">
      <c r="J43" s="3"/>
    </row>
  </sheetData>
  <phoneticPr fontId="3" type="noConversion"/>
  <printOptions horizontalCentered="1"/>
  <pageMargins left="0" right="0" top="0.19685039370078741" bottom="0" header="0" footer="0.19685039370078741"/>
  <pageSetup paperSize="9" scale="9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G39"/>
  <sheetViews>
    <sheetView showGridLines="0" showZeros="0" zoomScaleNormal="100" workbookViewId="0"/>
  </sheetViews>
  <sheetFormatPr baseColWidth="10" defaultRowHeight="11.25" x14ac:dyDescent="0.2"/>
  <cols>
    <col min="1" max="1" width="4" style="2" customWidth="1"/>
    <col min="2" max="2" width="59.7109375" style="2" customWidth="1"/>
    <col min="3" max="6" width="12.7109375" style="2" customWidth="1"/>
    <col min="7" max="7" width="13.85546875" style="2" customWidth="1"/>
    <col min="8" max="16384" width="11.42578125" style="2"/>
  </cols>
  <sheetData>
    <row r="11" spans="1:7" ht="15.75" x14ac:dyDescent="0.2">
      <c r="A11" s="9" t="s">
        <v>41</v>
      </c>
      <c r="B11" s="8"/>
      <c r="C11" s="8"/>
      <c r="D11" s="8"/>
      <c r="E11" s="8"/>
      <c r="F11" s="8"/>
      <c r="G11" s="8"/>
    </row>
    <row r="12" spans="1:7" ht="12.75" x14ac:dyDescent="0.2">
      <c r="G12" s="74">
        <f>+'Total Individualizado-SSPP'!J12</f>
        <v>0</v>
      </c>
    </row>
    <row r="13" spans="1:7" s="49" customFormat="1" ht="51" x14ac:dyDescent="0.2">
      <c r="A13" s="69"/>
      <c r="B13" s="70"/>
      <c r="C13" s="71" t="s">
        <v>81</v>
      </c>
      <c r="D13" s="72" t="s">
        <v>82</v>
      </c>
      <c r="E13" s="72" t="s">
        <v>83</v>
      </c>
      <c r="F13" s="71" t="s">
        <v>84</v>
      </c>
      <c r="G13" s="73" t="s">
        <v>25</v>
      </c>
    </row>
    <row r="14" spans="1:7" s="195" customFormat="1" ht="15.95" customHeight="1" x14ac:dyDescent="0.2">
      <c r="A14" s="226">
        <v>3</v>
      </c>
      <c r="B14" s="223" t="s">
        <v>26</v>
      </c>
      <c r="C14" s="227">
        <v>153827.99</v>
      </c>
      <c r="D14" s="228">
        <v>701922.03</v>
      </c>
      <c r="E14" s="228">
        <v>771204.92</v>
      </c>
      <c r="F14" s="227">
        <v>904302.79</v>
      </c>
      <c r="G14" s="229">
        <f>SUM(C14:F14)</f>
        <v>2531257.73</v>
      </c>
    </row>
    <row r="15" spans="1:7" s="195" customFormat="1" ht="18" hidden="1" customHeight="1" x14ac:dyDescent="0.2">
      <c r="A15" s="230"/>
      <c r="B15" s="224" t="s">
        <v>0</v>
      </c>
      <c r="C15" s="231"/>
      <c r="D15" s="232"/>
      <c r="E15" s="232"/>
      <c r="F15" s="231"/>
      <c r="G15" s="233">
        <f>SUM(C15:F15)</f>
        <v>0</v>
      </c>
    </row>
    <row r="16" spans="1:7" s="195" customFormat="1" ht="22.5" x14ac:dyDescent="0.2">
      <c r="A16" s="230">
        <v>3</v>
      </c>
      <c r="B16" s="224" t="s">
        <v>27</v>
      </c>
      <c r="C16" s="231">
        <v>0</v>
      </c>
      <c r="D16" s="232">
        <v>0</v>
      </c>
      <c r="E16" s="232">
        <v>25961.32</v>
      </c>
      <c r="F16" s="231">
        <v>0</v>
      </c>
      <c r="G16" s="233">
        <f t="shared" ref="G16:G22" si="0">SUM(C16:F16)</f>
        <v>25961.32</v>
      </c>
    </row>
    <row r="17" spans="1:7" s="195" customFormat="1" ht="15.95" customHeight="1" x14ac:dyDescent="0.2">
      <c r="A17" s="230">
        <v>4</v>
      </c>
      <c r="B17" s="224" t="s">
        <v>28</v>
      </c>
      <c r="C17" s="231">
        <v>376000</v>
      </c>
      <c r="D17" s="232">
        <v>50000</v>
      </c>
      <c r="E17" s="232">
        <v>2146300</v>
      </c>
      <c r="F17" s="231">
        <v>15000</v>
      </c>
      <c r="G17" s="233">
        <f t="shared" si="0"/>
        <v>2587300</v>
      </c>
    </row>
    <row r="18" spans="1:7" s="195" customFormat="1" ht="15.95" customHeight="1" x14ac:dyDescent="0.2">
      <c r="A18" s="230">
        <v>5</v>
      </c>
      <c r="B18" s="224" t="s">
        <v>29</v>
      </c>
      <c r="C18" s="231">
        <v>0</v>
      </c>
      <c r="D18" s="232">
        <v>0</v>
      </c>
      <c r="E18" s="232">
        <v>0</v>
      </c>
      <c r="F18" s="231">
        <v>0</v>
      </c>
      <c r="G18" s="233">
        <f t="shared" si="0"/>
        <v>0</v>
      </c>
    </row>
    <row r="19" spans="1:7" s="195" customFormat="1" ht="18" hidden="1" customHeight="1" x14ac:dyDescent="0.2">
      <c r="A19" s="230"/>
      <c r="B19" s="224" t="s">
        <v>1</v>
      </c>
      <c r="C19" s="231">
        <v>0</v>
      </c>
      <c r="D19" s="232">
        <v>0</v>
      </c>
      <c r="E19" s="232">
        <v>0</v>
      </c>
      <c r="F19" s="231">
        <v>0</v>
      </c>
      <c r="G19" s="233">
        <f>SUM(C19:F19)</f>
        <v>0</v>
      </c>
    </row>
    <row r="20" spans="1:7" s="195" customFormat="1" ht="15.95" customHeight="1" x14ac:dyDescent="0.2">
      <c r="A20" s="230">
        <v>3</v>
      </c>
      <c r="B20" s="224" t="s">
        <v>30</v>
      </c>
      <c r="C20" s="231">
        <v>0</v>
      </c>
      <c r="D20" s="232">
        <v>0</v>
      </c>
      <c r="E20" s="232">
        <v>0</v>
      </c>
      <c r="F20" s="231">
        <v>0</v>
      </c>
      <c r="G20" s="233">
        <f t="shared" si="0"/>
        <v>0</v>
      </c>
    </row>
    <row r="21" spans="1:7" s="195" customFormat="1" ht="15.95" customHeight="1" x14ac:dyDescent="0.2">
      <c r="A21" s="230">
        <v>4</v>
      </c>
      <c r="B21" s="224" t="s">
        <v>31</v>
      </c>
      <c r="C21" s="231">
        <v>0</v>
      </c>
      <c r="D21" s="232">
        <v>0</v>
      </c>
      <c r="E21" s="232">
        <v>0</v>
      </c>
      <c r="F21" s="231">
        <v>0</v>
      </c>
      <c r="G21" s="233">
        <f t="shared" si="0"/>
        <v>0</v>
      </c>
    </row>
    <row r="22" spans="1:7" s="195" customFormat="1" ht="15.95" customHeight="1" thickBot="1" x14ac:dyDescent="0.25">
      <c r="A22" s="200">
        <v>7</v>
      </c>
      <c r="B22" s="191" t="s">
        <v>32</v>
      </c>
      <c r="C22" s="79">
        <v>0</v>
      </c>
      <c r="D22" s="216">
        <v>1255974.8799999999</v>
      </c>
      <c r="E22" s="216">
        <v>976910</v>
      </c>
      <c r="F22" s="79">
        <v>1042700</v>
      </c>
      <c r="G22" s="80">
        <f t="shared" si="0"/>
        <v>3275584.88</v>
      </c>
    </row>
    <row r="23" spans="1:7" s="40" customFormat="1" ht="26.25" customHeight="1" thickTop="1" thickBot="1" x14ac:dyDescent="0.25">
      <c r="A23" s="38" t="s">
        <v>87</v>
      </c>
      <c r="B23" s="39"/>
      <c r="C23" s="56">
        <f>SUM(C14:C22)</f>
        <v>529827.99</v>
      </c>
      <c r="D23" s="55">
        <f>SUM(D14:D22)</f>
        <v>2007896.91</v>
      </c>
      <c r="E23" s="55">
        <f>SUM(E14:E22)</f>
        <v>3920376.24</v>
      </c>
      <c r="F23" s="62">
        <f>SUM(F14:F22)</f>
        <v>1962002.79</v>
      </c>
      <c r="G23" s="57">
        <f>SUM(G14:G22)</f>
        <v>8420103.9299999997</v>
      </c>
    </row>
    <row r="24" spans="1:7" s="195" customFormat="1" ht="15.95" customHeight="1" thickTop="1" x14ac:dyDescent="0.2">
      <c r="A24" s="234">
        <v>2</v>
      </c>
      <c r="B24" s="225" t="s">
        <v>33</v>
      </c>
      <c r="C24" s="235">
        <v>18661.240000000002</v>
      </c>
      <c r="D24" s="236">
        <v>20643.09</v>
      </c>
      <c r="E24" s="236">
        <v>4409.42</v>
      </c>
      <c r="F24" s="235">
        <v>329747.15000000002</v>
      </c>
      <c r="G24" s="237">
        <f t="shared" ref="G24:G35" si="1">SUM(C24:F24)</f>
        <v>373460.9</v>
      </c>
    </row>
    <row r="25" spans="1:7" s="195" customFormat="1" ht="15.95" customHeight="1" x14ac:dyDescent="0.2">
      <c r="A25" s="230">
        <v>1</v>
      </c>
      <c r="B25" s="224" t="s">
        <v>34</v>
      </c>
      <c r="C25" s="231">
        <v>0</v>
      </c>
      <c r="D25" s="232">
        <v>377626.45</v>
      </c>
      <c r="E25" s="232">
        <v>1269650.43</v>
      </c>
      <c r="F25" s="231">
        <v>371133.91</v>
      </c>
      <c r="G25" s="233">
        <f t="shared" si="1"/>
        <v>2018410.7899999998</v>
      </c>
    </row>
    <row r="26" spans="1:7" s="195" customFormat="1" ht="15.95" customHeight="1" x14ac:dyDescent="0.2">
      <c r="A26" s="230">
        <v>2</v>
      </c>
      <c r="B26" s="224" t="s">
        <v>35</v>
      </c>
      <c r="C26" s="231">
        <v>16227.85</v>
      </c>
      <c r="D26" s="232">
        <v>842632.17</v>
      </c>
      <c r="E26" s="232">
        <v>2606282.63</v>
      </c>
      <c r="F26" s="231">
        <v>748431.89999999991</v>
      </c>
      <c r="G26" s="233">
        <f t="shared" si="1"/>
        <v>4213574.55</v>
      </c>
    </row>
    <row r="27" spans="1:7" s="195" customFormat="1" ht="15.95" customHeight="1" x14ac:dyDescent="0.2">
      <c r="A27" s="230">
        <v>3</v>
      </c>
      <c r="B27" s="224" t="s">
        <v>36</v>
      </c>
      <c r="C27" s="231">
        <v>0</v>
      </c>
      <c r="D27" s="232">
        <v>0</v>
      </c>
      <c r="E27" s="232">
        <v>0</v>
      </c>
      <c r="F27" s="231">
        <v>0</v>
      </c>
      <c r="G27" s="233">
        <f t="shared" si="1"/>
        <v>0</v>
      </c>
    </row>
    <row r="28" spans="1:7" s="195" customFormat="1" ht="18" hidden="1" customHeight="1" x14ac:dyDescent="0.2">
      <c r="A28" s="230"/>
      <c r="B28" s="224" t="s">
        <v>2</v>
      </c>
      <c r="C28" s="231">
        <v>0</v>
      </c>
      <c r="D28" s="232">
        <v>0</v>
      </c>
      <c r="E28" s="232">
        <v>0</v>
      </c>
      <c r="F28" s="231">
        <v>0</v>
      </c>
      <c r="G28" s="233">
        <f t="shared" si="1"/>
        <v>0</v>
      </c>
    </row>
    <row r="29" spans="1:7" s="195" customFormat="1" ht="18" hidden="1" customHeight="1" x14ac:dyDescent="0.2">
      <c r="A29" s="230"/>
      <c r="B29" s="224" t="s">
        <v>3</v>
      </c>
      <c r="C29" s="231">
        <v>0</v>
      </c>
      <c r="D29" s="232">
        <v>0</v>
      </c>
      <c r="E29" s="232">
        <v>0</v>
      </c>
      <c r="F29" s="231">
        <v>0</v>
      </c>
      <c r="G29" s="233">
        <f t="shared" si="1"/>
        <v>0</v>
      </c>
    </row>
    <row r="30" spans="1:7" s="195" customFormat="1" ht="15.95" customHeight="1" x14ac:dyDescent="0.2">
      <c r="A30" s="230">
        <v>2</v>
      </c>
      <c r="B30" s="224" t="s">
        <v>37</v>
      </c>
      <c r="C30" s="231">
        <v>0</v>
      </c>
      <c r="D30" s="232">
        <v>0</v>
      </c>
      <c r="E30" s="232">
        <v>0</v>
      </c>
      <c r="F30" s="231">
        <v>0</v>
      </c>
      <c r="G30" s="233">
        <f t="shared" si="1"/>
        <v>0</v>
      </c>
    </row>
    <row r="31" spans="1:7" s="195" customFormat="1" ht="33.75" x14ac:dyDescent="0.2">
      <c r="A31" s="230">
        <v>6</v>
      </c>
      <c r="B31" s="224" t="s">
        <v>38</v>
      </c>
      <c r="C31" s="231">
        <v>0</v>
      </c>
      <c r="D31" s="232">
        <v>710873.36</v>
      </c>
      <c r="E31" s="232">
        <v>30713.739999999998</v>
      </c>
      <c r="F31" s="231">
        <v>490964.29</v>
      </c>
      <c r="G31" s="233">
        <f t="shared" si="1"/>
        <v>1232551.3899999999</v>
      </c>
    </row>
    <row r="32" spans="1:7" s="195" customFormat="1" ht="33.75" x14ac:dyDescent="0.2">
      <c r="A32" s="230">
        <v>2</v>
      </c>
      <c r="B32" s="224" t="s">
        <v>62</v>
      </c>
      <c r="C32" s="231">
        <v>0</v>
      </c>
      <c r="D32" s="232">
        <v>3265.8600000000006</v>
      </c>
      <c r="E32" s="232">
        <v>149893.18</v>
      </c>
      <c r="F32" s="231">
        <v>0</v>
      </c>
      <c r="G32" s="233">
        <f t="shared" si="1"/>
        <v>153159.03999999998</v>
      </c>
    </row>
    <row r="33" spans="1:7" s="195" customFormat="1" ht="12" hidden="1" x14ac:dyDescent="0.2">
      <c r="A33" s="217"/>
      <c r="B33" s="214" t="s">
        <v>4</v>
      </c>
      <c r="C33" s="218">
        <v>0</v>
      </c>
      <c r="D33" s="219">
        <v>0</v>
      </c>
      <c r="E33" s="219">
        <v>0</v>
      </c>
      <c r="F33" s="218">
        <v>0</v>
      </c>
      <c r="G33" s="91">
        <f t="shared" si="1"/>
        <v>0</v>
      </c>
    </row>
    <row r="34" spans="1:7" s="195" customFormat="1" ht="12" hidden="1" x14ac:dyDescent="0.2">
      <c r="A34" s="220"/>
      <c r="B34" s="215" t="s">
        <v>5</v>
      </c>
      <c r="C34" s="221">
        <v>0</v>
      </c>
      <c r="D34" s="222">
        <v>0</v>
      </c>
      <c r="E34" s="222">
        <v>0</v>
      </c>
      <c r="F34" s="221">
        <v>0</v>
      </c>
      <c r="G34" s="92">
        <f t="shared" si="1"/>
        <v>0</v>
      </c>
    </row>
    <row r="35" spans="1:7" s="195" customFormat="1" ht="23.25" thickBot="1" x14ac:dyDescent="0.25">
      <c r="A35" s="200">
        <v>4</v>
      </c>
      <c r="B35" s="191" t="s">
        <v>40</v>
      </c>
      <c r="C35" s="79">
        <v>470188.18</v>
      </c>
      <c r="D35" s="216">
        <v>0</v>
      </c>
      <c r="E35" s="216">
        <v>0</v>
      </c>
      <c r="F35" s="79">
        <v>100000</v>
      </c>
      <c r="G35" s="80">
        <f t="shared" si="1"/>
        <v>570188.17999999993</v>
      </c>
    </row>
    <row r="36" spans="1:7" s="40" customFormat="1" ht="20.100000000000001" customHeight="1" thickTop="1" thickBot="1" x14ac:dyDescent="0.25">
      <c r="A36" s="38" t="s">
        <v>86</v>
      </c>
      <c r="B36" s="39"/>
      <c r="C36" s="56">
        <f>SUM(C24:C35)</f>
        <v>505077.27</v>
      </c>
      <c r="D36" s="55">
        <f>SUM(D24:D35)</f>
        <v>1955040.93</v>
      </c>
      <c r="E36" s="55">
        <f>SUM(E24:E35)</f>
        <v>4060949.4</v>
      </c>
      <c r="F36" s="56">
        <f>SUM(F24:F35)</f>
        <v>2040277.25</v>
      </c>
      <c r="G36" s="57">
        <f>SUM(G24:G35)</f>
        <v>8561344.8499999996</v>
      </c>
    </row>
    <row r="37" spans="1:7" s="40" customFormat="1" ht="25.5" customHeight="1" thickTop="1" x14ac:dyDescent="0.2">
      <c r="A37" s="47" t="s">
        <v>95</v>
      </c>
      <c r="B37" s="63"/>
      <c r="C37" s="64">
        <f>+C23-C36</f>
        <v>24750.719999999972</v>
      </c>
      <c r="D37" s="65">
        <f>+D23-D36</f>
        <v>52855.979999999981</v>
      </c>
      <c r="E37" s="65">
        <f>+E23-E36</f>
        <v>-140573.15999999968</v>
      </c>
      <c r="F37" s="64">
        <f>+F23-F36</f>
        <v>-78274.459999999963</v>
      </c>
      <c r="G37" s="66">
        <f>SUM(C37:F37)</f>
        <v>-141240.91999999969</v>
      </c>
    </row>
    <row r="38" spans="1:7" ht="5.0999999999999996" customHeight="1" thickBot="1" x14ac:dyDescent="0.25"/>
    <row r="39" spans="1:7" s="40" customFormat="1" ht="25.5" customHeight="1" thickTop="1" x14ac:dyDescent="0.2">
      <c r="A39" s="107" t="s">
        <v>91</v>
      </c>
      <c r="B39" s="108"/>
      <c r="C39" s="109">
        <v>-17664.579999999958</v>
      </c>
      <c r="D39" s="110">
        <v>-364921.79000000004</v>
      </c>
      <c r="E39" s="110">
        <v>-13536.579999999609</v>
      </c>
      <c r="F39" s="109">
        <v>2879.570000000298</v>
      </c>
      <c r="G39" s="111">
        <f>SUM(C39:F39)</f>
        <v>-393243.37999999931</v>
      </c>
    </row>
  </sheetData>
  <phoneticPr fontId="3" type="noConversion"/>
  <printOptions horizontalCentered="1"/>
  <pageMargins left="0" right="0" top="0.19685039370078741" bottom="0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</vt:lpstr>
      <vt:lpstr>Total Consolidado</vt:lpstr>
      <vt:lpstr>Total Individualizado- DFA</vt:lpstr>
      <vt:lpstr>Total Individualizado-OOAA</vt:lpstr>
      <vt:lpstr>Total Individualizado-SSPP</vt:lpstr>
      <vt:lpstr>Total Individualizado-Fundacion</vt:lpstr>
      <vt:lpstr>Resumen!Área_de_impresión</vt:lpstr>
      <vt:lpstr>'Total Consolidado'!Área_de_impresión</vt:lpstr>
      <vt:lpstr>'Total Individualizado- DFA'!Área_de_impresión</vt:lpstr>
      <vt:lpstr>'Total Individualizado-Fundacion'!Área_de_impresión</vt:lpstr>
      <vt:lpstr>'Total Individualizado-OOAA'!Área_de_impresión</vt:lpstr>
      <vt:lpstr>'Total Individualizado-SSPP'!Área_de_impresión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2020-07-30T07:01:22Z</cp:lastPrinted>
  <dcterms:created xsi:type="dcterms:W3CDTF">2014-05-23T09:07:27Z</dcterms:created>
  <dcterms:modified xsi:type="dcterms:W3CDTF">2020-07-30T07:01:37Z</dcterms:modified>
</cp:coreProperties>
</file>