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3.xml" ContentType="application/vnd.openxmlformats-officedocument.drawing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drawings/drawing4.xml" ContentType="application/vnd.openxmlformats-officedocument.drawing+xml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drawings/drawing5.xml" ContentType="application/vnd.openxmlformats-officedocument.drawing+xml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drawings/drawing6.xml" ContentType="application/vnd.openxmlformats-officedocument.drawing+xml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drawings/drawing7.xml" ContentType="application/vnd.openxmlformats-officedocument.drawing+xml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drawings/drawing8.xml" ContentType="application/vnd.openxmlformats-officedocument.drawing+xml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drawings/drawing9.xml" ContentType="application/vnd.openxmlformats-officedocument.drawing+xml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drawings/drawing10.xml" ContentType="application/vnd.openxmlformats-officedocument.drawing+xml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drawings/drawing11.xml" ContentType="application/vnd.openxmlformats-officedocument.drawing+xml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drawings/drawing12.xml" ContentType="application/vnd.openxmlformats-officedocument.drawing+xml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00 Recaudacion\2021\"/>
    </mc:Choice>
  </mc:AlternateContent>
  <xr:revisionPtr revIDLastSave="0" documentId="13_ncr:1_{8B021480-9737-4354-BE7A-5259C31013D8}" xr6:coauthVersionLast="47" xr6:coauthVersionMax="47" xr10:uidLastSave="{00000000-0000-0000-0000-000000000000}"/>
  <bookViews>
    <workbookView xWindow="-120" yWindow="-120" windowWidth="19440" windowHeight="15000" activeTab="11" xr2:uid="{00000000-000D-0000-FFFF-FFFF00000000}"/>
  </bookViews>
  <sheets>
    <sheet name="01" sheetId="1" r:id="rId1"/>
    <sheet name="02" sheetId="3" r:id="rId2"/>
    <sheet name="03" sheetId="5" r:id="rId3"/>
    <sheet name="04" sheetId="7" r:id="rId4"/>
    <sheet name="05" sheetId="8" r:id="rId5"/>
    <sheet name="06" sheetId="9" r:id="rId6"/>
    <sheet name="07" sheetId="11" r:id="rId7"/>
    <sheet name="08" sheetId="13" r:id="rId8"/>
    <sheet name="09" sheetId="15" r:id="rId9"/>
    <sheet name="10" sheetId="17" r:id="rId10"/>
    <sheet name="11" sheetId="18" r:id="rId11"/>
    <sheet name="12" sheetId="20" r:id="rId12"/>
  </sheets>
  <definedNames>
    <definedName name="_xlnm.Print_Area" localSheetId="0">'01'!$A$1:$E$131,'01'!$G$1:$M$131</definedName>
    <definedName name="_xlnm.Print_Area" localSheetId="1">'02'!$A$1:$E$131,'02'!$G$1:$M$131</definedName>
    <definedName name="_xlnm.Print_Area" localSheetId="2">'03'!$A$1:$E$131,'03'!$G$1:$M$131</definedName>
    <definedName name="_xlnm.Print_Area" localSheetId="3">'04'!$A$1:$E$131,'04'!$G$1:$M$131</definedName>
    <definedName name="_xlnm.Print_Area" localSheetId="4">'05'!$A$1:$E$131,'05'!$G$1:$M$131</definedName>
    <definedName name="_xlnm.Print_Area" localSheetId="5">'06'!$A$1:$E$131,'06'!$G$1:$M$131</definedName>
    <definedName name="_xlnm.Print_Area" localSheetId="6">'07'!$A$1:$E$131,'07'!$G$1:$M$131</definedName>
    <definedName name="_xlnm.Print_Area" localSheetId="7">'08'!$A$1:$E$131,'08'!$G$1:$M$131</definedName>
    <definedName name="_xlnm.Print_Area" localSheetId="8">'09'!$A$1:$E$131,'09'!$G$1:$M$131</definedName>
    <definedName name="_xlnm.Print_Area" localSheetId="9">'10'!$A$1:$E$131,'10'!$G$1:$M$131</definedName>
    <definedName name="_xlnm.Print_Area" localSheetId="10">'11'!$A$1:$E$131,'11'!$G$1:$M$131</definedName>
    <definedName name="_xlnm.Print_Area" localSheetId="11">'12'!$A$1:$E$131,'12'!$G$1:$M$131</definedName>
    <definedName name="Area_impresion" localSheetId="0">'01'!$A$1:$E$132,'01'!$G$1:$M$132</definedName>
    <definedName name="Area_impresion" localSheetId="1">'02'!$A$1:$E$132,'02'!$G$1:$M$132</definedName>
    <definedName name="Area_impresion" localSheetId="2">'03'!$A$1:$E$132,'03'!$G$1:$M$132</definedName>
    <definedName name="Area_impresion" localSheetId="3">'04'!$A$1:$E$132,'04'!$G$1:$M$132</definedName>
    <definedName name="Area_impresion" localSheetId="4">'05'!$A$1:$E$132,'05'!$G$1:$M$132</definedName>
    <definedName name="Area_impresion" localSheetId="5">'06'!$A$1:$E$132,'06'!$G$1:$M$132</definedName>
    <definedName name="Area_impresion" localSheetId="6">'07'!$A$1:$E$132,'07'!$G$1:$M$132</definedName>
    <definedName name="Area_impresion" localSheetId="7">'08'!$A$1:$E$132,'08'!$G$1:$M$132</definedName>
    <definedName name="Area_impresion" localSheetId="8">'09'!$A$1:$E$132,'09'!$G$1:$M$132</definedName>
    <definedName name="Area_impresion" localSheetId="9">'10'!$A$1:$E$132,'10'!$G$1:$M$132</definedName>
    <definedName name="Area_impresion" localSheetId="10">'11'!$A$1:$E$132,'11'!$G$1:$M$132</definedName>
    <definedName name="Area_impresion" localSheetId="11">'12'!$A$1:$E$132,'12'!#REF!</definedName>
    <definedName name="Print_Area" localSheetId="0">'01'!$A$1:$E$131,'01'!$G$1:$M$131</definedName>
    <definedName name="Print_Area" localSheetId="1">'02'!$A$1:$E$131,'02'!$G$1:$M$131</definedName>
    <definedName name="Print_Area" localSheetId="2">'03'!$A$1:$E$131,'03'!$G$1:$M$131</definedName>
    <definedName name="Print_Area" localSheetId="3">'04'!$A$1:$E$131,'04'!$G$1:$M$131</definedName>
    <definedName name="Print_Area" localSheetId="4">'05'!$A$1:$E$131,'05'!$G$1:$M$131</definedName>
    <definedName name="Print_Area" localSheetId="5">'06'!$A$1:$E$131,'06'!$G$1:$M$131</definedName>
    <definedName name="Print_Area" localSheetId="6">'07'!$A$1:$E$131,'07'!$G$1:$M$131</definedName>
    <definedName name="Print_Area" localSheetId="7">'08'!$A$1:$E$131,'08'!$G$1:$M$131</definedName>
    <definedName name="Print_Area" localSheetId="8">'09'!$A$1:$E$131,'09'!$G$1:$M$131</definedName>
    <definedName name="Print_Area" localSheetId="9">'10'!$A$1:$E$131,'10'!$G$1:$M$131</definedName>
    <definedName name="Print_Area" localSheetId="10">'11'!$A$1:$E$131,'11'!$G$1:$M$131</definedName>
    <definedName name="Print_Area" localSheetId="11">'12'!$A$1:$E$131,'12'!#REF!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22" i="20" l="1"/>
  <c r="K122" i="20"/>
  <c r="M118" i="20"/>
  <c r="K118" i="20"/>
  <c r="M114" i="20"/>
  <c r="K114" i="20"/>
  <c r="M111" i="20"/>
  <c r="K111" i="20"/>
  <c r="M110" i="20"/>
  <c r="K110" i="20"/>
  <c r="M108" i="20"/>
  <c r="K108" i="20"/>
  <c r="M106" i="20"/>
  <c r="K106" i="20"/>
  <c r="M105" i="20"/>
  <c r="K105" i="20"/>
  <c r="M104" i="20"/>
  <c r="K104" i="20"/>
  <c r="M102" i="20"/>
  <c r="K102" i="20"/>
  <c r="M101" i="20"/>
  <c r="K101" i="20"/>
  <c r="M96" i="20"/>
  <c r="K96" i="20"/>
  <c r="M93" i="20"/>
  <c r="K93" i="20"/>
  <c r="M92" i="20"/>
  <c r="K92" i="20"/>
  <c r="M88" i="20"/>
  <c r="K88" i="20"/>
  <c r="M84" i="20"/>
  <c r="K84" i="20"/>
  <c r="M81" i="20"/>
  <c r="K81" i="20"/>
  <c r="M80" i="20"/>
  <c r="K80" i="20"/>
  <c r="M79" i="20"/>
  <c r="K79" i="20"/>
  <c r="M76" i="20"/>
  <c r="K76" i="20"/>
  <c r="M73" i="20"/>
  <c r="K73" i="20"/>
  <c r="M72" i="20"/>
  <c r="K72" i="20"/>
  <c r="M71" i="20"/>
  <c r="K71" i="20"/>
  <c r="M68" i="20"/>
  <c r="K68" i="20"/>
  <c r="M65" i="20"/>
  <c r="K65" i="20"/>
  <c r="M64" i="20"/>
  <c r="K64" i="20"/>
  <c r="M63" i="20"/>
  <c r="K63" i="20"/>
  <c r="M62" i="20"/>
  <c r="K62" i="20"/>
  <c r="K61" i="20"/>
  <c r="M60" i="20"/>
  <c r="K60" i="20"/>
  <c r="M59" i="20"/>
  <c r="K59" i="20"/>
  <c r="M58" i="20"/>
  <c r="K58" i="20"/>
  <c r="M57" i="20"/>
  <c r="K57" i="20"/>
  <c r="M56" i="20"/>
  <c r="K56" i="20"/>
  <c r="K55" i="20"/>
  <c r="M54" i="20"/>
  <c r="K54" i="20"/>
  <c r="M53" i="20"/>
  <c r="K53" i="20"/>
  <c r="K52" i="20"/>
  <c r="M51" i="20"/>
  <c r="K51" i="20"/>
  <c r="M50" i="20"/>
  <c r="K50" i="20"/>
  <c r="M49" i="20"/>
  <c r="K49" i="20"/>
  <c r="M48" i="20"/>
  <c r="K48" i="20"/>
  <c r="M45" i="20"/>
  <c r="K45" i="20"/>
  <c r="K42" i="20"/>
  <c r="M41" i="20"/>
  <c r="K41" i="20"/>
  <c r="M40" i="20"/>
  <c r="K40" i="20"/>
  <c r="M39" i="20"/>
  <c r="K39" i="20"/>
  <c r="M38" i="20"/>
  <c r="K38" i="20"/>
  <c r="M37" i="20"/>
  <c r="K37" i="20"/>
  <c r="M34" i="20"/>
  <c r="K34" i="20"/>
  <c r="M31" i="20"/>
  <c r="K31" i="20"/>
  <c r="M30" i="20"/>
  <c r="K30" i="20"/>
  <c r="M29" i="20"/>
  <c r="K29" i="20"/>
  <c r="M28" i="20"/>
  <c r="K28" i="20"/>
  <c r="M24" i="20"/>
  <c r="K24" i="20"/>
  <c r="K23" i="20"/>
  <c r="K22" i="20"/>
  <c r="M21" i="20"/>
  <c r="K21" i="20"/>
  <c r="M20" i="20"/>
  <c r="K20" i="20"/>
  <c r="M19" i="20"/>
  <c r="K19" i="20"/>
  <c r="M18" i="20"/>
  <c r="K18" i="20"/>
  <c r="M17" i="20"/>
  <c r="K17" i="20"/>
  <c r="M16" i="20"/>
  <c r="K16" i="20"/>
  <c r="M15" i="20"/>
  <c r="K15" i="20"/>
  <c r="G129" i="18" l="1"/>
  <c r="M122" i="18"/>
  <c r="K122" i="18"/>
  <c r="M118" i="18"/>
  <c r="K118" i="18"/>
  <c r="M114" i="18"/>
  <c r="K114" i="18"/>
  <c r="M111" i="18"/>
  <c r="K111" i="18"/>
  <c r="M110" i="18"/>
  <c r="K110" i="18"/>
  <c r="M108" i="18"/>
  <c r="K108" i="18"/>
  <c r="M106" i="18"/>
  <c r="K106" i="18"/>
  <c r="M105" i="18"/>
  <c r="K105" i="18"/>
  <c r="M104" i="18"/>
  <c r="K104" i="18"/>
  <c r="M102" i="18"/>
  <c r="K102" i="18"/>
  <c r="M101" i="18"/>
  <c r="K101" i="18"/>
  <c r="M96" i="18"/>
  <c r="K96" i="18"/>
  <c r="M93" i="18"/>
  <c r="K93" i="18"/>
  <c r="M92" i="18"/>
  <c r="K92" i="18"/>
  <c r="M88" i="18"/>
  <c r="K88" i="18"/>
  <c r="M84" i="18"/>
  <c r="K84" i="18"/>
  <c r="M81" i="18"/>
  <c r="K81" i="18"/>
  <c r="M80" i="18"/>
  <c r="K80" i="18"/>
  <c r="M79" i="18"/>
  <c r="K79" i="18"/>
  <c r="M76" i="18"/>
  <c r="K76" i="18"/>
  <c r="M73" i="18"/>
  <c r="K73" i="18"/>
  <c r="M72" i="18"/>
  <c r="K72" i="18"/>
  <c r="M71" i="18"/>
  <c r="K71" i="18"/>
  <c r="M68" i="18"/>
  <c r="K68" i="18"/>
  <c r="M65" i="18"/>
  <c r="K65" i="18"/>
  <c r="M64" i="18"/>
  <c r="K64" i="18"/>
  <c r="M63" i="18"/>
  <c r="K63" i="18"/>
  <c r="M62" i="18"/>
  <c r="K62" i="18"/>
  <c r="K61" i="18"/>
  <c r="M60" i="18"/>
  <c r="K60" i="18"/>
  <c r="M59" i="18"/>
  <c r="K59" i="18"/>
  <c r="M58" i="18"/>
  <c r="K58" i="18"/>
  <c r="M57" i="18"/>
  <c r="K57" i="18"/>
  <c r="M56" i="18"/>
  <c r="K56" i="18"/>
  <c r="K55" i="18"/>
  <c r="M54" i="18"/>
  <c r="K54" i="18"/>
  <c r="M53" i="18"/>
  <c r="K53" i="18"/>
  <c r="K52" i="18"/>
  <c r="M51" i="18"/>
  <c r="K51" i="18"/>
  <c r="M50" i="18"/>
  <c r="K50" i="18"/>
  <c r="M49" i="18"/>
  <c r="K49" i="18"/>
  <c r="M48" i="18"/>
  <c r="K48" i="18"/>
  <c r="M45" i="18"/>
  <c r="K45" i="18"/>
  <c r="K42" i="18"/>
  <c r="M41" i="18"/>
  <c r="K41" i="18"/>
  <c r="M40" i="18"/>
  <c r="K40" i="18"/>
  <c r="M39" i="18"/>
  <c r="K39" i="18"/>
  <c r="M38" i="18"/>
  <c r="K38" i="18"/>
  <c r="M37" i="18"/>
  <c r="K37" i="18"/>
  <c r="M34" i="18"/>
  <c r="K34" i="18"/>
  <c r="M31" i="18"/>
  <c r="K31" i="18"/>
  <c r="M30" i="18"/>
  <c r="K30" i="18"/>
  <c r="M29" i="18"/>
  <c r="K29" i="18"/>
  <c r="M28" i="18"/>
  <c r="K28" i="18"/>
  <c r="M24" i="18"/>
  <c r="K24" i="18"/>
  <c r="K23" i="18"/>
  <c r="K22" i="18"/>
  <c r="M21" i="18"/>
  <c r="K21" i="18"/>
  <c r="M20" i="18"/>
  <c r="K20" i="18"/>
  <c r="M19" i="18"/>
  <c r="K19" i="18"/>
  <c r="M18" i="18"/>
  <c r="K18" i="18"/>
  <c r="M17" i="18"/>
  <c r="K17" i="18"/>
  <c r="M16" i="18"/>
  <c r="K16" i="18"/>
  <c r="M15" i="18"/>
  <c r="K15" i="18"/>
  <c r="M7" i="18"/>
  <c r="G129" i="17" l="1"/>
  <c r="M122" i="17"/>
  <c r="K122" i="17"/>
  <c r="M118" i="17"/>
  <c r="K118" i="17"/>
  <c r="M114" i="17"/>
  <c r="K114" i="17"/>
  <c r="M111" i="17"/>
  <c r="K111" i="17"/>
  <c r="M110" i="17"/>
  <c r="K110" i="17"/>
  <c r="M108" i="17"/>
  <c r="K108" i="17"/>
  <c r="M106" i="17"/>
  <c r="K106" i="17"/>
  <c r="M105" i="17"/>
  <c r="K105" i="17"/>
  <c r="M104" i="17"/>
  <c r="K104" i="17"/>
  <c r="M102" i="17"/>
  <c r="K102" i="17"/>
  <c r="M101" i="17"/>
  <c r="K101" i="17"/>
  <c r="M96" i="17"/>
  <c r="K96" i="17"/>
  <c r="M93" i="17"/>
  <c r="K93" i="17"/>
  <c r="M92" i="17"/>
  <c r="K92" i="17"/>
  <c r="M88" i="17"/>
  <c r="K88" i="17"/>
  <c r="M84" i="17"/>
  <c r="K84" i="17"/>
  <c r="M81" i="17"/>
  <c r="K81" i="17"/>
  <c r="M80" i="17"/>
  <c r="K80" i="17"/>
  <c r="M79" i="17"/>
  <c r="K79" i="17"/>
  <c r="M76" i="17"/>
  <c r="K76" i="17"/>
  <c r="M73" i="17"/>
  <c r="K73" i="17"/>
  <c r="M72" i="17"/>
  <c r="K72" i="17"/>
  <c r="M71" i="17"/>
  <c r="K71" i="17"/>
  <c r="M68" i="17"/>
  <c r="K68" i="17"/>
  <c r="K65" i="17"/>
  <c r="M64" i="17"/>
  <c r="K64" i="17"/>
  <c r="M63" i="17"/>
  <c r="K63" i="17"/>
  <c r="M62" i="17"/>
  <c r="K62" i="17"/>
  <c r="K61" i="17"/>
  <c r="M60" i="17"/>
  <c r="K60" i="17"/>
  <c r="M59" i="17"/>
  <c r="K59" i="17"/>
  <c r="M58" i="17"/>
  <c r="K58" i="17"/>
  <c r="M57" i="17"/>
  <c r="K57" i="17"/>
  <c r="M56" i="17"/>
  <c r="K56" i="17"/>
  <c r="K55" i="17"/>
  <c r="M54" i="17"/>
  <c r="K54" i="17"/>
  <c r="M53" i="17"/>
  <c r="K53" i="17"/>
  <c r="K52" i="17"/>
  <c r="M51" i="17"/>
  <c r="K51" i="17"/>
  <c r="M50" i="17"/>
  <c r="K50" i="17"/>
  <c r="M49" i="17"/>
  <c r="K49" i="17"/>
  <c r="M48" i="17"/>
  <c r="K48" i="17"/>
  <c r="M45" i="17"/>
  <c r="K45" i="17"/>
  <c r="K42" i="17"/>
  <c r="M41" i="17"/>
  <c r="K41" i="17"/>
  <c r="M40" i="17"/>
  <c r="K40" i="17"/>
  <c r="M39" i="17"/>
  <c r="K39" i="17"/>
  <c r="M38" i="17"/>
  <c r="K38" i="17"/>
  <c r="M37" i="17"/>
  <c r="K37" i="17"/>
  <c r="M34" i="17"/>
  <c r="K34" i="17"/>
  <c r="M31" i="17"/>
  <c r="K31" i="17"/>
  <c r="M30" i="17"/>
  <c r="K30" i="17"/>
  <c r="M29" i="17"/>
  <c r="K29" i="17"/>
  <c r="M28" i="17"/>
  <c r="K28" i="17"/>
  <c r="M24" i="17"/>
  <c r="K24" i="17"/>
  <c r="K23" i="17"/>
  <c r="K22" i="17"/>
  <c r="K21" i="17"/>
  <c r="M20" i="17"/>
  <c r="K20" i="17"/>
  <c r="M19" i="17"/>
  <c r="K19" i="17"/>
  <c r="M18" i="17"/>
  <c r="K18" i="17"/>
  <c r="M17" i="17"/>
  <c r="K17" i="17"/>
  <c r="M16" i="17"/>
  <c r="K16" i="17"/>
  <c r="M15" i="17"/>
  <c r="K15" i="17"/>
  <c r="M7" i="17"/>
  <c r="G129" i="15" l="1"/>
  <c r="M122" i="15"/>
  <c r="K122" i="15"/>
  <c r="M118" i="15"/>
  <c r="K118" i="15"/>
  <c r="M114" i="15"/>
  <c r="K114" i="15"/>
  <c r="M111" i="15"/>
  <c r="K111" i="15"/>
  <c r="M110" i="15"/>
  <c r="K110" i="15"/>
  <c r="M108" i="15"/>
  <c r="K108" i="15"/>
  <c r="M106" i="15"/>
  <c r="K106" i="15"/>
  <c r="M105" i="15"/>
  <c r="K105" i="15"/>
  <c r="M104" i="15"/>
  <c r="K104" i="15"/>
  <c r="M102" i="15"/>
  <c r="K102" i="15"/>
  <c r="M101" i="15"/>
  <c r="K101" i="15"/>
  <c r="M96" i="15"/>
  <c r="K96" i="15"/>
  <c r="M93" i="15"/>
  <c r="K93" i="15"/>
  <c r="M92" i="15"/>
  <c r="K92" i="15"/>
  <c r="M88" i="15"/>
  <c r="K88" i="15"/>
  <c r="M84" i="15"/>
  <c r="K84" i="15"/>
  <c r="M81" i="15"/>
  <c r="K81" i="15"/>
  <c r="M80" i="15"/>
  <c r="K80" i="15"/>
  <c r="M79" i="15"/>
  <c r="K79" i="15"/>
  <c r="M76" i="15"/>
  <c r="K76" i="15"/>
  <c r="M73" i="15"/>
  <c r="K73" i="15"/>
  <c r="M72" i="15"/>
  <c r="K72" i="15"/>
  <c r="M71" i="15"/>
  <c r="K71" i="15"/>
  <c r="M68" i="15"/>
  <c r="K68" i="15"/>
  <c r="K65" i="15"/>
  <c r="M64" i="15"/>
  <c r="K64" i="15"/>
  <c r="M63" i="15"/>
  <c r="K63" i="15"/>
  <c r="M62" i="15"/>
  <c r="K62" i="15"/>
  <c r="K61" i="15"/>
  <c r="M60" i="15"/>
  <c r="K60" i="15"/>
  <c r="M59" i="15"/>
  <c r="K59" i="15"/>
  <c r="M58" i="15"/>
  <c r="K58" i="15"/>
  <c r="M57" i="15"/>
  <c r="K57" i="15"/>
  <c r="M56" i="15"/>
  <c r="K56" i="15"/>
  <c r="K55" i="15"/>
  <c r="M54" i="15"/>
  <c r="K54" i="15"/>
  <c r="M53" i="15"/>
  <c r="K53" i="15"/>
  <c r="K52" i="15"/>
  <c r="M51" i="15"/>
  <c r="K51" i="15"/>
  <c r="M50" i="15"/>
  <c r="K50" i="15"/>
  <c r="M49" i="15"/>
  <c r="K49" i="15"/>
  <c r="M48" i="15"/>
  <c r="K48" i="15"/>
  <c r="M45" i="15"/>
  <c r="K45" i="15"/>
  <c r="K42" i="15"/>
  <c r="M41" i="15"/>
  <c r="K41" i="15"/>
  <c r="M40" i="15"/>
  <c r="K40" i="15"/>
  <c r="M39" i="15"/>
  <c r="K39" i="15"/>
  <c r="M38" i="15"/>
  <c r="K38" i="15"/>
  <c r="M37" i="15"/>
  <c r="K37" i="15"/>
  <c r="M34" i="15"/>
  <c r="K34" i="15"/>
  <c r="M31" i="15"/>
  <c r="K31" i="15"/>
  <c r="M30" i="15"/>
  <c r="K30" i="15"/>
  <c r="M29" i="15"/>
  <c r="K29" i="15"/>
  <c r="M28" i="15"/>
  <c r="K28" i="15"/>
  <c r="M24" i="15"/>
  <c r="K24" i="15"/>
  <c r="K23" i="15"/>
  <c r="K22" i="15"/>
  <c r="K21" i="15"/>
  <c r="M20" i="15"/>
  <c r="K20" i="15"/>
  <c r="M19" i="15"/>
  <c r="K19" i="15"/>
  <c r="M18" i="15"/>
  <c r="K18" i="15"/>
  <c r="M17" i="15"/>
  <c r="K17" i="15"/>
  <c r="M16" i="15"/>
  <c r="K16" i="15"/>
  <c r="M15" i="15"/>
  <c r="K15" i="15"/>
  <c r="M7" i="15"/>
  <c r="G129" i="13" l="1"/>
  <c r="M122" i="13"/>
  <c r="K122" i="13"/>
  <c r="M118" i="13"/>
  <c r="K118" i="13"/>
  <c r="M114" i="13"/>
  <c r="K114" i="13"/>
  <c r="M111" i="13"/>
  <c r="K111" i="13"/>
  <c r="M110" i="13"/>
  <c r="K110" i="13"/>
  <c r="M108" i="13"/>
  <c r="K108" i="13"/>
  <c r="M106" i="13"/>
  <c r="K106" i="13"/>
  <c r="M105" i="13"/>
  <c r="K105" i="13"/>
  <c r="M104" i="13"/>
  <c r="K104" i="13"/>
  <c r="M102" i="13"/>
  <c r="K102" i="13"/>
  <c r="M101" i="13"/>
  <c r="K101" i="13"/>
  <c r="M96" i="13"/>
  <c r="K96" i="13"/>
  <c r="M93" i="13"/>
  <c r="K93" i="13"/>
  <c r="M92" i="13"/>
  <c r="K92" i="13"/>
  <c r="M88" i="13"/>
  <c r="K88" i="13"/>
  <c r="M84" i="13"/>
  <c r="K84" i="13"/>
  <c r="M81" i="13"/>
  <c r="K81" i="13"/>
  <c r="M80" i="13"/>
  <c r="K80" i="13"/>
  <c r="M79" i="13"/>
  <c r="K79" i="13"/>
  <c r="M76" i="13"/>
  <c r="K76" i="13"/>
  <c r="M73" i="13"/>
  <c r="K73" i="13"/>
  <c r="M72" i="13"/>
  <c r="K72" i="13"/>
  <c r="M71" i="13"/>
  <c r="K71" i="13"/>
  <c r="M68" i="13"/>
  <c r="K68" i="13"/>
  <c r="K65" i="13"/>
  <c r="M64" i="13"/>
  <c r="K64" i="13"/>
  <c r="M63" i="13"/>
  <c r="K63" i="13"/>
  <c r="M62" i="13"/>
  <c r="K62" i="13"/>
  <c r="K61" i="13"/>
  <c r="M60" i="13"/>
  <c r="K60" i="13"/>
  <c r="M59" i="13"/>
  <c r="K59" i="13"/>
  <c r="M58" i="13"/>
  <c r="K58" i="13"/>
  <c r="M57" i="13"/>
  <c r="K57" i="13"/>
  <c r="M56" i="13"/>
  <c r="K56" i="13"/>
  <c r="K55" i="13"/>
  <c r="M54" i="13"/>
  <c r="K54" i="13"/>
  <c r="M53" i="13"/>
  <c r="K53" i="13"/>
  <c r="K52" i="13"/>
  <c r="M51" i="13"/>
  <c r="K51" i="13"/>
  <c r="M50" i="13"/>
  <c r="K50" i="13"/>
  <c r="M49" i="13"/>
  <c r="K49" i="13"/>
  <c r="M48" i="13"/>
  <c r="K48" i="13"/>
  <c r="M45" i="13"/>
  <c r="K45" i="13"/>
  <c r="K42" i="13"/>
  <c r="M41" i="13"/>
  <c r="K41" i="13"/>
  <c r="M40" i="13"/>
  <c r="K40" i="13"/>
  <c r="M39" i="13"/>
  <c r="K39" i="13"/>
  <c r="M38" i="13"/>
  <c r="K38" i="13"/>
  <c r="M37" i="13"/>
  <c r="K37" i="13"/>
  <c r="M34" i="13"/>
  <c r="K34" i="13"/>
  <c r="M31" i="13"/>
  <c r="K31" i="13"/>
  <c r="M30" i="13"/>
  <c r="K30" i="13"/>
  <c r="M29" i="13"/>
  <c r="K29" i="13"/>
  <c r="M28" i="13"/>
  <c r="K28" i="13"/>
  <c r="M24" i="13"/>
  <c r="K24" i="13"/>
  <c r="K23" i="13"/>
  <c r="K22" i="13"/>
  <c r="K21" i="13"/>
  <c r="M20" i="13"/>
  <c r="K20" i="13"/>
  <c r="M19" i="13"/>
  <c r="K19" i="13"/>
  <c r="M18" i="13"/>
  <c r="K18" i="13"/>
  <c r="M17" i="13"/>
  <c r="K17" i="13"/>
  <c r="M16" i="13"/>
  <c r="K16" i="13"/>
  <c r="M15" i="13"/>
  <c r="K15" i="13"/>
  <c r="M7" i="13"/>
  <c r="G129" i="11" l="1"/>
  <c r="M122" i="11"/>
  <c r="M118" i="11"/>
  <c r="M114" i="11"/>
  <c r="I114" i="11"/>
  <c r="I118" i="11" s="1"/>
  <c r="M111" i="11"/>
  <c r="K111" i="11"/>
  <c r="M110" i="11"/>
  <c r="K110" i="11"/>
  <c r="M108" i="11"/>
  <c r="K108" i="11"/>
  <c r="M106" i="11"/>
  <c r="K106" i="11"/>
  <c r="M105" i="11"/>
  <c r="K105" i="11"/>
  <c r="J105" i="11"/>
  <c r="J114" i="11" s="1"/>
  <c r="J118" i="11" s="1"/>
  <c r="J122" i="11" s="1"/>
  <c r="M104" i="11"/>
  <c r="K104" i="11"/>
  <c r="M102" i="11"/>
  <c r="K102" i="11"/>
  <c r="M101" i="11"/>
  <c r="K101" i="11"/>
  <c r="M96" i="11"/>
  <c r="K96" i="11"/>
  <c r="M93" i="11"/>
  <c r="K93" i="11"/>
  <c r="M92" i="11"/>
  <c r="K92" i="11"/>
  <c r="M88" i="11"/>
  <c r="K88" i="11"/>
  <c r="M84" i="11"/>
  <c r="K84" i="11"/>
  <c r="M81" i="11"/>
  <c r="K81" i="11"/>
  <c r="M80" i="11"/>
  <c r="K80" i="11"/>
  <c r="M79" i="11"/>
  <c r="K79" i="11"/>
  <c r="M76" i="11"/>
  <c r="K76" i="11"/>
  <c r="M73" i="11"/>
  <c r="K73" i="11"/>
  <c r="M72" i="11"/>
  <c r="K72" i="11"/>
  <c r="M71" i="11"/>
  <c r="K71" i="11"/>
  <c r="M68" i="11"/>
  <c r="K68" i="11"/>
  <c r="K65" i="11"/>
  <c r="M64" i="11"/>
  <c r="K64" i="11"/>
  <c r="M63" i="11"/>
  <c r="K63" i="11"/>
  <c r="M62" i="11"/>
  <c r="K62" i="11"/>
  <c r="K61" i="11"/>
  <c r="M60" i="11"/>
  <c r="K60" i="11"/>
  <c r="M59" i="11"/>
  <c r="K59" i="11"/>
  <c r="M58" i="11"/>
  <c r="K58" i="11"/>
  <c r="M57" i="11"/>
  <c r="K57" i="11"/>
  <c r="M56" i="11"/>
  <c r="K56" i="11"/>
  <c r="K55" i="11"/>
  <c r="M54" i="11"/>
  <c r="K54" i="11"/>
  <c r="M53" i="11"/>
  <c r="K53" i="11"/>
  <c r="K52" i="11"/>
  <c r="M51" i="11"/>
  <c r="K51" i="11"/>
  <c r="M50" i="11"/>
  <c r="K50" i="11"/>
  <c r="M49" i="11"/>
  <c r="K49" i="11"/>
  <c r="M48" i="11"/>
  <c r="K48" i="11"/>
  <c r="M45" i="11"/>
  <c r="K45" i="11"/>
  <c r="K42" i="11"/>
  <c r="M41" i="11"/>
  <c r="K41" i="11"/>
  <c r="M40" i="11"/>
  <c r="K40" i="11"/>
  <c r="M39" i="11"/>
  <c r="K39" i="11"/>
  <c r="M38" i="11"/>
  <c r="K38" i="11"/>
  <c r="M37" i="11"/>
  <c r="K37" i="11"/>
  <c r="M34" i="11"/>
  <c r="K34" i="11"/>
  <c r="M31" i="11"/>
  <c r="K31" i="11"/>
  <c r="M30" i="11"/>
  <c r="K30" i="11"/>
  <c r="M29" i="11"/>
  <c r="K29" i="11"/>
  <c r="M28" i="11"/>
  <c r="K28" i="11"/>
  <c r="M24" i="11"/>
  <c r="K24" i="11"/>
  <c r="K23" i="11"/>
  <c r="K22" i="11"/>
  <c r="K21" i="11"/>
  <c r="M20" i="11"/>
  <c r="K20" i="11"/>
  <c r="M19" i="11"/>
  <c r="K19" i="11"/>
  <c r="M18" i="11"/>
  <c r="K18" i="11"/>
  <c r="M17" i="11"/>
  <c r="K17" i="11"/>
  <c r="M16" i="11"/>
  <c r="K16" i="11"/>
  <c r="M15" i="11"/>
  <c r="K15" i="11"/>
  <c r="M7" i="11"/>
  <c r="I122" i="11" l="1"/>
  <c r="K122" i="11" s="1"/>
  <c r="K118" i="11"/>
  <c r="K114" i="11"/>
  <c r="G129" i="9" l="1"/>
  <c r="M122" i="9"/>
  <c r="K122" i="9"/>
  <c r="M118" i="9"/>
  <c r="K118" i="9"/>
  <c r="M114" i="9"/>
  <c r="K114" i="9"/>
  <c r="M111" i="9"/>
  <c r="K111" i="9"/>
  <c r="M110" i="9"/>
  <c r="K110" i="9"/>
  <c r="M108" i="9"/>
  <c r="K108" i="9"/>
  <c r="M106" i="9"/>
  <c r="K106" i="9"/>
  <c r="M105" i="9"/>
  <c r="K105" i="9"/>
  <c r="M104" i="9"/>
  <c r="K104" i="9"/>
  <c r="M102" i="9"/>
  <c r="K102" i="9"/>
  <c r="M101" i="9"/>
  <c r="K101" i="9"/>
  <c r="M96" i="9"/>
  <c r="K96" i="9"/>
  <c r="M93" i="9"/>
  <c r="K93" i="9"/>
  <c r="M92" i="9"/>
  <c r="K92" i="9"/>
  <c r="M88" i="9"/>
  <c r="K88" i="9"/>
  <c r="M84" i="9"/>
  <c r="K84" i="9"/>
  <c r="M81" i="9"/>
  <c r="K81" i="9"/>
  <c r="M80" i="9"/>
  <c r="K80" i="9"/>
  <c r="M79" i="9"/>
  <c r="K79" i="9"/>
  <c r="M76" i="9"/>
  <c r="K76" i="9"/>
  <c r="M73" i="9"/>
  <c r="K73" i="9"/>
  <c r="M72" i="9"/>
  <c r="K72" i="9"/>
  <c r="M71" i="9"/>
  <c r="K71" i="9"/>
  <c r="M68" i="9"/>
  <c r="K68" i="9"/>
  <c r="K65" i="9"/>
  <c r="M64" i="9"/>
  <c r="K64" i="9"/>
  <c r="M63" i="9"/>
  <c r="K63" i="9"/>
  <c r="M62" i="9"/>
  <c r="K62" i="9"/>
  <c r="K61" i="9"/>
  <c r="M60" i="9"/>
  <c r="K60" i="9"/>
  <c r="M59" i="9"/>
  <c r="K59" i="9"/>
  <c r="M58" i="9"/>
  <c r="K58" i="9"/>
  <c r="M57" i="9"/>
  <c r="K57" i="9"/>
  <c r="M56" i="9"/>
  <c r="K56" i="9"/>
  <c r="K55" i="9"/>
  <c r="M54" i="9"/>
  <c r="K54" i="9"/>
  <c r="M53" i="9"/>
  <c r="K53" i="9"/>
  <c r="K52" i="9"/>
  <c r="M51" i="9"/>
  <c r="K51" i="9"/>
  <c r="M50" i="9"/>
  <c r="K50" i="9"/>
  <c r="M49" i="9"/>
  <c r="K49" i="9"/>
  <c r="M48" i="9"/>
  <c r="K48" i="9"/>
  <c r="M45" i="9"/>
  <c r="K45" i="9"/>
  <c r="K42" i="9"/>
  <c r="M41" i="9"/>
  <c r="K41" i="9"/>
  <c r="K40" i="9"/>
  <c r="M39" i="9"/>
  <c r="K39" i="9"/>
  <c r="M38" i="9"/>
  <c r="K38" i="9"/>
  <c r="M37" i="9"/>
  <c r="K37" i="9"/>
  <c r="M34" i="9"/>
  <c r="K34" i="9"/>
  <c r="M31" i="9"/>
  <c r="K31" i="9"/>
  <c r="M30" i="9"/>
  <c r="K30" i="9"/>
  <c r="M29" i="9"/>
  <c r="K29" i="9"/>
  <c r="M28" i="9"/>
  <c r="K28" i="9"/>
  <c r="M24" i="9"/>
  <c r="K24" i="9"/>
  <c r="K23" i="9"/>
  <c r="K22" i="9"/>
  <c r="K21" i="9"/>
  <c r="M20" i="9"/>
  <c r="K20" i="9"/>
  <c r="M19" i="9"/>
  <c r="K19" i="9"/>
  <c r="M18" i="9"/>
  <c r="K18" i="9"/>
  <c r="M17" i="9"/>
  <c r="K17" i="9"/>
  <c r="M16" i="9"/>
  <c r="K16" i="9"/>
  <c r="M15" i="9"/>
  <c r="K15" i="9"/>
  <c r="M7" i="9"/>
  <c r="G129" i="8" l="1"/>
  <c r="M122" i="8"/>
  <c r="K122" i="8"/>
  <c r="M118" i="8"/>
  <c r="K118" i="8"/>
  <c r="M114" i="8"/>
  <c r="K114" i="8"/>
  <c r="M111" i="8"/>
  <c r="K111" i="8"/>
  <c r="M110" i="8"/>
  <c r="K110" i="8"/>
  <c r="M108" i="8"/>
  <c r="K108" i="8"/>
  <c r="M106" i="8"/>
  <c r="K106" i="8"/>
  <c r="M105" i="8"/>
  <c r="K105" i="8"/>
  <c r="M104" i="8"/>
  <c r="K104" i="8"/>
  <c r="M102" i="8"/>
  <c r="K102" i="8"/>
  <c r="M101" i="8"/>
  <c r="K101" i="8"/>
  <c r="M96" i="8"/>
  <c r="K96" i="8"/>
  <c r="M93" i="8"/>
  <c r="K93" i="8"/>
  <c r="M92" i="8"/>
  <c r="K92" i="8"/>
  <c r="M88" i="8"/>
  <c r="K88" i="8"/>
  <c r="M84" i="8"/>
  <c r="K84" i="8"/>
  <c r="M81" i="8"/>
  <c r="K81" i="8"/>
  <c r="M80" i="8"/>
  <c r="K80" i="8"/>
  <c r="M79" i="8"/>
  <c r="K79" i="8"/>
  <c r="M76" i="8"/>
  <c r="K76" i="8"/>
  <c r="M73" i="8"/>
  <c r="K73" i="8"/>
  <c r="M72" i="8"/>
  <c r="K72" i="8"/>
  <c r="M71" i="8"/>
  <c r="K71" i="8"/>
  <c r="M68" i="8"/>
  <c r="K68" i="8"/>
  <c r="K65" i="8"/>
  <c r="M64" i="8"/>
  <c r="K64" i="8"/>
  <c r="M63" i="8"/>
  <c r="K63" i="8"/>
  <c r="M62" i="8"/>
  <c r="K62" i="8"/>
  <c r="K61" i="8"/>
  <c r="M60" i="8"/>
  <c r="K60" i="8"/>
  <c r="M59" i="8"/>
  <c r="K59" i="8"/>
  <c r="M58" i="8"/>
  <c r="K58" i="8"/>
  <c r="M57" i="8"/>
  <c r="K57" i="8"/>
  <c r="M56" i="8"/>
  <c r="K56" i="8"/>
  <c r="K55" i="8"/>
  <c r="M54" i="8"/>
  <c r="K54" i="8"/>
  <c r="M53" i="8"/>
  <c r="K53" i="8"/>
  <c r="K52" i="8"/>
  <c r="M51" i="8"/>
  <c r="K51" i="8"/>
  <c r="M50" i="8"/>
  <c r="K50" i="8"/>
  <c r="M49" i="8"/>
  <c r="K49" i="8"/>
  <c r="M48" i="8"/>
  <c r="K48" i="8"/>
  <c r="M45" i="8"/>
  <c r="K45" i="8"/>
  <c r="K42" i="8"/>
  <c r="M41" i="8"/>
  <c r="K41" i="8"/>
  <c r="K40" i="8"/>
  <c r="M39" i="8"/>
  <c r="K39" i="8"/>
  <c r="M38" i="8"/>
  <c r="K38" i="8"/>
  <c r="M37" i="8"/>
  <c r="K37" i="8"/>
  <c r="M34" i="8"/>
  <c r="K34" i="8"/>
  <c r="M31" i="8"/>
  <c r="K31" i="8"/>
  <c r="M30" i="8"/>
  <c r="K30" i="8"/>
  <c r="M29" i="8"/>
  <c r="K29" i="8"/>
  <c r="M28" i="8"/>
  <c r="K28" i="8"/>
  <c r="M24" i="8"/>
  <c r="K24" i="8"/>
  <c r="K23" i="8"/>
  <c r="K22" i="8"/>
  <c r="K21" i="8"/>
  <c r="M20" i="8"/>
  <c r="K20" i="8"/>
  <c r="M19" i="8"/>
  <c r="K19" i="8"/>
  <c r="M18" i="8"/>
  <c r="K18" i="8"/>
  <c r="M17" i="8"/>
  <c r="K17" i="8"/>
  <c r="M16" i="8"/>
  <c r="K16" i="8"/>
  <c r="M15" i="8"/>
  <c r="K15" i="8"/>
  <c r="M7" i="8"/>
  <c r="G129" i="7" l="1"/>
  <c r="M122" i="7"/>
  <c r="K122" i="7"/>
  <c r="M118" i="7"/>
  <c r="K118" i="7"/>
  <c r="M114" i="7"/>
  <c r="K114" i="7"/>
  <c r="M111" i="7"/>
  <c r="K111" i="7"/>
  <c r="M110" i="7"/>
  <c r="K110" i="7"/>
  <c r="M108" i="7"/>
  <c r="K108" i="7"/>
  <c r="M106" i="7"/>
  <c r="K106" i="7"/>
  <c r="M105" i="7"/>
  <c r="K105" i="7"/>
  <c r="M104" i="7"/>
  <c r="K104" i="7"/>
  <c r="M102" i="7"/>
  <c r="K102" i="7"/>
  <c r="M101" i="7"/>
  <c r="K101" i="7"/>
  <c r="M96" i="7"/>
  <c r="K96" i="7"/>
  <c r="M93" i="7"/>
  <c r="K93" i="7"/>
  <c r="M92" i="7"/>
  <c r="K92" i="7"/>
  <c r="M88" i="7"/>
  <c r="K88" i="7"/>
  <c r="M84" i="7"/>
  <c r="K84" i="7"/>
  <c r="M81" i="7"/>
  <c r="K81" i="7"/>
  <c r="M80" i="7"/>
  <c r="K80" i="7"/>
  <c r="M79" i="7"/>
  <c r="K79" i="7"/>
  <c r="M76" i="7"/>
  <c r="K76" i="7"/>
  <c r="M73" i="7"/>
  <c r="K73" i="7"/>
  <c r="M72" i="7"/>
  <c r="K72" i="7"/>
  <c r="M71" i="7"/>
  <c r="K71" i="7"/>
  <c r="M68" i="7"/>
  <c r="K68" i="7"/>
  <c r="M65" i="7"/>
  <c r="K65" i="7"/>
  <c r="M64" i="7"/>
  <c r="K64" i="7"/>
  <c r="M63" i="7"/>
  <c r="K63" i="7"/>
  <c r="M62" i="7"/>
  <c r="K62" i="7"/>
  <c r="K61" i="7"/>
  <c r="M60" i="7"/>
  <c r="K60" i="7"/>
  <c r="M59" i="7"/>
  <c r="K59" i="7"/>
  <c r="M58" i="7"/>
  <c r="K58" i="7"/>
  <c r="M57" i="7"/>
  <c r="K57" i="7"/>
  <c r="M56" i="7"/>
  <c r="K56" i="7"/>
  <c r="K55" i="7"/>
  <c r="M54" i="7"/>
  <c r="K54" i="7"/>
  <c r="M53" i="7"/>
  <c r="K53" i="7"/>
  <c r="K52" i="7"/>
  <c r="M51" i="7"/>
  <c r="K51" i="7"/>
  <c r="M50" i="7"/>
  <c r="K50" i="7"/>
  <c r="M49" i="7"/>
  <c r="K49" i="7"/>
  <c r="M48" i="7"/>
  <c r="K48" i="7"/>
  <c r="M45" i="7"/>
  <c r="K45" i="7"/>
  <c r="K42" i="7"/>
  <c r="M41" i="7"/>
  <c r="K41" i="7"/>
  <c r="K40" i="7"/>
  <c r="M39" i="7"/>
  <c r="K39" i="7"/>
  <c r="M38" i="7"/>
  <c r="K38" i="7"/>
  <c r="M37" i="7"/>
  <c r="K37" i="7"/>
  <c r="M34" i="7"/>
  <c r="K34" i="7"/>
  <c r="M31" i="7"/>
  <c r="K31" i="7"/>
  <c r="M30" i="7"/>
  <c r="K30" i="7"/>
  <c r="M29" i="7"/>
  <c r="K29" i="7"/>
  <c r="M28" i="7"/>
  <c r="K28" i="7"/>
  <c r="M24" i="7"/>
  <c r="K24" i="7"/>
  <c r="K23" i="7"/>
  <c r="K22" i="7"/>
  <c r="K21" i="7"/>
  <c r="M20" i="7"/>
  <c r="K20" i="7"/>
  <c r="M19" i="7"/>
  <c r="K19" i="7"/>
  <c r="M18" i="7"/>
  <c r="K18" i="7"/>
  <c r="M17" i="7"/>
  <c r="K17" i="7"/>
  <c r="M16" i="7"/>
  <c r="K16" i="7"/>
  <c r="M15" i="7"/>
  <c r="K15" i="7"/>
  <c r="M7" i="7"/>
  <c r="G129" i="5" l="1"/>
  <c r="M122" i="5"/>
  <c r="K122" i="5"/>
  <c r="K118" i="5"/>
  <c r="K114" i="5"/>
  <c r="K111" i="5"/>
  <c r="K110" i="5"/>
  <c r="K108" i="5"/>
  <c r="K106" i="5"/>
  <c r="K105" i="5"/>
  <c r="K104" i="5"/>
  <c r="K102" i="5"/>
  <c r="K101" i="5"/>
  <c r="K96" i="5"/>
  <c r="K93" i="5"/>
  <c r="K92" i="5"/>
  <c r="M88" i="5"/>
  <c r="K88" i="5"/>
  <c r="M84" i="5"/>
  <c r="K84" i="5"/>
  <c r="M81" i="5"/>
  <c r="K81" i="5"/>
  <c r="M80" i="5"/>
  <c r="K80" i="5"/>
  <c r="M79" i="5"/>
  <c r="K79" i="5"/>
  <c r="M76" i="5"/>
  <c r="K76" i="5"/>
  <c r="M73" i="5"/>
  <c r="K73" i="5"/>
  <c r="M72" i="5"/>
  <c r="K72" i="5"/>
  <c r="K71" i="5"/>
  <c r="M68" i="5"/>
  <c r="K68" i="5"/>
  <c r="K65" i="5"/>
  <c r="M64" i="5"/>
  <c r="K64" i="5"/>
  <c r="M63" i="5"/>
  <c r="K63" i="5"/>
  <c r="M62" i="5"/>
  <c r="K62" i="5"/>
  <c r="K61" i="5"/>
  <c r="M60" i="5"/>
  <c r="K60" i="5"/>
  <c r="M59" i="5"/>
  <c r="K59" i="5"/>
  <c r="M58" i="5"/>
  <c r="K58" i="5"/>
  <c r="K57" i="5"/>
  <c r="M56" i="5"/>
  <c r="K56" i="5"/>
  <c r="K55" i="5"/>
  <c r="M54" i="5"/>
  <c r="K54" i="5"/>
  <c r="M53" i="5"/>
  <c r="K53" i="5"/>
  <c r="K52" i="5"/>
  <c r="M51" i="5"/>
  <c r="K51" i="5"/>
  <c r="M50" i="5"/>
  <c r="K50" i="5"/>
  <c r="M49" i="5"/>
  <c r="K49" i="5"/>
  <c r="M48" i="5"/>
  <c r="K48" i="5"/>
  <c r="M45" i="5"/>
  <c r="K45" i="5"/>
  <c r="K42" i="5"/>
  <c r="M41" i="5"/>
  <c r="K41" i="5"/>
  <c r="K40" i="5"/>
  <c r="M39" i="5"/>
  <c r="K39" i="5"/>
  <c r="M38" i="5"/>
  <c r="K38" i="5"/>
  <c r="M37" i="5"/>
  <c r="K37" i="5"/>
  <c r="M34" i="5"/>
  <c r="K34" i="5"/>
  <c r="M31" i="5"/>
  <c r="K31" i="5"/>
  <c r="M30" i="5"/>
  <c r="K30" i="5"/>
  <c r="M29" i="5"/>
  <c r="K29" i="5"/>
  <c r="M28" i="5"/>
  <c r="K28" i="5"/>
  <c r="M24" i="5"/>
  <c r="K24" i="5"/>
  <c r="K23" i="5"/>
  <c r="K22" i="5"/>
  <c r="K21" i="5"/>
  <c r="M20" i="5"/>
  <c r="K20" i="5"/>
  <c r="M19" i="5"/>
  <c r="K19" i="5"/>
  <c r="M18" i="5"/>
  <c r="K18" i="5"/>
  <c r="M17" i="5"/>
  <c r="K17" i="5"/>
  <c r="M16" i="5"/>
  <c r="K16" i="5"/>
  <c r="M15" i="5"/>
  <c r="K15" i="5"/>
  <c r="M7" i="5"/>
  <c r="G129" i="3" l="1"/>
  <c r="M122" i="3"/>
  <c r="K122" i="3"/>
  <c r="K118" i="3"/>
  <c r="K114" i="3"/>
  <c r="K111" i="3"/>
  <c r="K110" i="3"/>
  <c r="K108" i="3"/>
  <c r="K106" i="3"/>
  <c r="K105" i="3"/>
  <c r="K104" i="3"/>
  <c r="K102" i="3"/>
  <c r="K101" i="3"/>
  <c r="K96" i="3"/>
  <c r="K93" i="3"/>
  <c r="K92" i="3"/>
  <c r="M88" i="3"/>
  <c r="K88" i="3"/>
  <c r="M84" i="3"/>
  <c r="K84" i="3"/>
  <c r="M81" i="3"/>
  <c r="K81" i="3"/>
  <c r="M80" i="3"/>
  <c r="K80" i="3"/>
  <c r="M79" i="3"/>
  <c r="K79" i="3"/>
  <c r="M76" i="3"/>
  <c r="K76" i="3"/>
  <c r="M73" i="3"/>
  <c r="K73" i="3"/>
  <c r="M72" i="3"/>
  <c r="K72" i="3"/>
  <c r="K71" i="3"/>
  <c r="M68" i="3"/>
  <c r="K68" i="3"/>
  <c r="K65" i="3"/>
  <c r="M64" i="3"/>
  <c r="K64" i="3"/>
  <c r="M63" i="3"/>
  <c r="K63" i="3"/>
  <c r="M62" i="3"/>
  <c r="K62" i="3"/>
  <c r="K61" i="3"/>
  <c r="M60" i="3"/>
  <c r="K60" i="3"/>
  <c r="M59" i="3"/>
  <c r="K59" i="3"/>
  <c r="M58" i="3"/>
  <c r="K58" i="3"/>
  <c r="K57" i="3"/>
  <c r="M56" i="3"/>
  <c r="K56" i="3"/>
  <c r="K55" i="3"/>
  <c r="M54" i="3"/>
  <c r="K54" i="3"/>
  <c r="M53" i="3"/>
  <c r="K53" i="3"/>
  <c r="K52" i="3"/>
  <c r="M51" i="3"/>
  <c r="K51" i="3"/>
  <c r="M50" i="3"/>
  <c r="K50" i="3"/>
  <c r="M49" i="3"/>
  <c r="K49" i="3"/>
  <c r="M48" i="3"/>
  <c r="K48" i="3"/>
  <c r="M45" i="3"/>
  <c r="K45" i="3"/>
  <c r="K42" i="3"/>
  <c r="M41" i="3"/>
  <c r="K41" i="3"/>
  <c r="K40" i="3"/>
  <c r="M39" i="3"/>
  <c r="K39" i="3"/>
  <c r="M38" i="3"/>
  <c r="K38" i="3"/>
  <c r="M37" i="3"/>
  <c r="K37" i="3"/>
  <c r="M34" i="3"/>
  <c r="K34" i="3"/>
  <c r="M31" i="3"/>
  <c r="K31" i="3"/>
  <c r="M30" i="3"/>
  <c r="K30" i="3"/>
  <c r="M29" i="3"/>
  <c r="K29" i="3"/>
  <c r="M28" i="3"/>
  <c r="K28" i="3"/>
  <c r="M24" i="3"/>
  <c r="K24" i="3"/>
  <c r="K23" i="3"/>
  <c r="K22" i="3"/>
  <c r="K21" i="3"/>
  <c r="M20" i="3"/>
  <c r="K20" i="3"/>
  <c r="M19" i="3"/>
  <c r="K19" i="3"/>
  <c r="M18" i="3"/>
  <c r="K18" i="3"/>
  <c r="M17" i="3"/>
  <c r="K17" i="3"/>
  <c r="M16" i="3"/>
  <c r="K16" i="3"/>
  <c r="M15" i="3"/>
  <c r="K15" i="3"/>
  <c r="M7" i="3"/>
  <c r="K65" i="1" l="1"/>
  <c r="K102" i="1"/>
  <c r="K122" i="1"/>
  <c r="K118" i="1"/>
  <c r="K114" i="1"/>
  <c r="K111" i="1"/>
  <c r="K110" i="1"/>
  <c r="K108" i="1"/>
  <c r="K106" i="1"/>
  <c r="K105" i="1"/>
  <c r="K104" i="1"/>
  <c r="K101" i="1"/>
  <c r="K96" i="1"/>
  <c r="K93" i="1"/>
  <c r="K92" i="1"/>
  <c r="K88" i="1"/>
  <c r="K84" i="1"/>
  <c r="K81" i="1"/>
  <c r="K80" i="1"/>
  <c r="K79" i="1"/>
  <c r="K76" i="1"/>
  <c r="K73" i="1"/>
  <c r="K72" i="1"/>
  <c r="K71" i="1"/>
  <c r="K68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5" i="1"/>
  <c r="K42" i="1"/>
  <c r="K41" i="1"/>
  <c r="K40" i="1"/>
  <c r="K39" i="1"/>
  <c r="K38" i="1"/>
  <c r="K37" i="1"/>
  <c r="K34" i="1"/>
  <c r="K31" i="1"/>
  <c r="K30" i="1"/>
  <c r="K29" i="1"/>
  <c r="K28" i="1"/>
  <c r="K24" i="1"/>
  <c r="K23" i="1"/>
  <c r="K22" i="1"/>
  <c r="K21" i="1"/>
  <c r="K20" i="1"/>
  <c r="K19" i="1"/>
  <c r="K18" i="1"/>
  <c r="K17" i="1"/>
  <c r="K16" i="1"/>
  <c r="K15" i="1"/>
  <c r="G129" i="1" l="1"/>
  <c r="M64" i="1" l="1"/>
  <c r="M63" i="1"/>
  <c r="M62" i="1"/>
  <c r="M60" i="1"/>
  <c r="M7" i="1" l="1"/>
  <c r="M18" i="1"/>
  <c r="M29" i="1"/>
  <c r="M30" i="1"/>
  <c r="M31" i="1"/>
  <c r="M34" i="1"/>
  <c r="M38" i="1"/>
  <c r="M41" i="1"/>
  <c r="M45" i="1"/>
  <c r="M48" i="1"/>
  <c r="M49" i="1"/>
  <c r="M50" i="1"/>
  <c r="M122" i="1" l="1"/>
  <c r="M16" i="1"/>
  <c r="M53" i="1"/>
  <c r="M51" i="1"/>
  <c r="M88" i="1"/>
  <c r="M37" i="1"/>
  <c r="M28" i="1"/>
  <c r="M84" i="1"/>
  <c r="M80" i="1"/>
  <c r="M76" i="1"/>
  <c r="M72" i="1"/>
  <c r="M68" i="1"/>
  <c r="M39" i="1"/>
  <c r="M24" i="1"/>
  <c r="M81" i="1"/>
  <c r="M73" i="1"/>
  <c r="M20" i="1"/>
  <c r="M17" i="1"/>
  <c r="M15" i="1"/>
</calcChain>
</file>

<file path=xl/sharedStrings.xml><?xml version="1.0" encoding="utf-8"?>
<sst xmlns="http://schemas.openxmlformats.org/spreadsheetml/2006/main" count="3463" uniqueCount="156">
  <si>
    <t>Pertsona Fisikoen Errentaren Gaineko Zerga/Impto. S/Renta Personas Físicas</t>
  </si>
  <si>
    <t xml:space="preserve">        Kuota Diferentzial Garbia/Cuota Diferencial Neta                  </t>
  </si>
  <si>
    <t xml:space="preserve">PFEZ Guztira / Total I.R.P.F.                          </t>
  </si>
  <si>
    <t>Sozietatearen Gaineko Zerga/Impto. s/Sociedades</t>
  </si>
  <si>
    <t xml:space="preserve">        Hidrokarburoak/Hidrocarburos                           </t>
  </si>
  <si>
    <t xml:space="preserve">        Garagardoa/Cerveza                                 </t>
  </si>
  <si>
    <t xml:space="preserve">Bingoa/Bingo                                   </t>
  </si>
  <si>
    <t xml:space="preserve">Errekarguak/Recargos                                </t>
  </si>
  <si>
    <t xml:space="preserve">               Barne Eragiketak/Operaciones Interiores                   </t>
  </si>
  <si>
    <t>ZERGA ITUNDUAK GUZTIRA / TOTAL TRIBUTOS CONCERTADOS</t>
  </si>
  <si>
    <t xml:space="preserve">Zeharkako Zergak Guztira / Total Impuestos Indirectos              </t>
  </si>
  <si>
    <t xml:space="preserve">Sozietateen Gaineko Zerga Guztira / Total I. Sociedades                     </t>
  </si>
  <si>
    <t>Diferencia</t>
  </si>
  <si>
    <t>Devoluciones</t>
  </si>
  <si>
    <t>Residuos</t>
  </si>
  <si>
    <t xml:space="preserve">                                  EL DIRECTOR DE FINANZAS Y PRESUPUESTOS</t>
  </si>
  <si>
    <t>Itzulketak</t>
  </si>
  <si>
    <t>Guztira</t>
  </si>
  <si>
    <t>Total</t>
  </si>
  <si>
    <t>Urteko Zergabilketa</t>
  </si>
  <si>
    <t>Aldea</t>
  </si>
  <si>
    <t>Gehikuntza</t>
  </si>
  <si>
    <t>% Incto.</t>
  </si>
  <si>
    <t>Ppto. Año</t>
  </si>
  <si>
    <t>Betearazpena</t>
  </si>
  <si>
    <t>Recaud. Integra</t>
  </si>
  <si>
    <t>Zergabilketa</t>
  </si>
  <si>
    <t>Gordina</t>
  </si>
  <si>
    <t xml:space="preserve">Ekialdi Itxieko </t>
  </si>
  <si>
    <t>Aurreko Urteko</t>
  </si>
  <si>
    <t>Recaud.Acum.Año Ant.</t>
  </si>
  <si>
    <t>Metatua</t>
  </si>
  <si>
    <t>Recaud.Acum.año</t>
  </si>
  <si>
    <t xml:space="preserve">Urteko </t>
  </si>
  <si>
    <t>Aurrekontua</t>
  </si>
  <si>
    <t>Zergabilk. Metatua</t>
  </si>
  <si>
    <t>(%) Ejecuc.</t>
  </si>
  <si>
    <t xml:space="preserve">Zuzeneko Zergak Guztira /Total Impuestos Directos                </t>
  </si>
  <si>
    <t>Zerga Berezien Egokitzapenak/Ajuste Impuestos Especiales</t>
  </si>
  <si>
    <t xml:space="preserve">                                    FINANTZA ETA AURREKONTU ZUZENDARIA</t>
  </si>
  <si>
    <t xml:space="preserve">     OGASUN ZUZENDARIA</t>
  </si>
  <si>
    <t xml:space="preserve">               Inportazioak/Importaciones                                 </t>
  </si>
  <si>
    <t xml:space="preserve">        Elektrizitatea/Electricidad                            </t>
  </si>
  <si>
    <t xml:space="preserve">BEZ Egokitzapenak Guztira / Total Ajustes I.V.A.                     </t>
  </si>
  <si>
    <t xml:space="preserve">ZZ.BB. Egokitzapenak Guztira / Total Ajuste Imptos. Especiales         </t>
  </si>
  <si>
    <t xml:space="preserve">              Tasa Autonomikoa /Tipo Autonómico</t>
  </si>
  <si>
    <t xml:space="preserve">        Kapital Higikorraren Etekinen Atxikipenak/Retenciones Rdtos. Capital Mobiliario   </t>
  </si>
  <si>
    <t xml:space="preserve">        Kapital Higiezinaren Etekinen Atxikipenak/Retenciones Rdtos. Capital Inmobiliario </t>
  </si>
  <si>
    <t xml:space="preserve">       Profesionalen eta Enpresarien Ordainketa Zatikatuak/Pagos Frac.Profes. y Empresariales</t>
  </si>
  <si>
    <t>Kreditu Erakundeetako Gordailuen g.Z./I.s/Depósitos en las Entidades de Crédito</t>
  </si>
  <si>
    <t xml:space="preserve">Egintza Juridiko Dokumentatuen g.Zerga/Impto. s/Actos Jurídicos Documentados   </t>
  </si>
  <si>
    <t xml:space="preserve">        Alkohola eta Edari Deribatuak./ Alcohol y Bebidas Derivadas             </t>
  </si>
  <si>
    <t xml:space="preserve">        Bitarteko Produktuak / Productos Intermedios                   </t>
  </si>
  <si>
    <t xml:space="preserve">        Tabako Laboreak/Labores del Tabaco                      </t>
  </si>
  <si>
    <t>Iraungietako Zergak/Impuestos Extinguidos</t>
  </si>
  <si>
    <t xml:space="preserve">Kasinoak eta Bestelakoak/Casinos y Otros                         </t>
  </si>
  <si>
    <t xml:space="preserve">Berandutza Interesak/Intereses de Demora                     </t>
  </si>
  <si>
    <t xml:space="preserve">Isunak/Sanciones                               </t>
  </si>
  <si>
    <t>BEZaren Egokitzapenak/Ajustes I.V.A.</t>
  </si>
  <si>
    <t xml:space="preserve">       Barne Eragiketak/Operaciones Interiores                   </t>
  </si>
  <si>
    <t xml:space="preserve">       Inportazioak/Importaciones                                 </t>
  </si>
  <si>
    <t xml:space="preserve">              Barne Eragiketak (tasa autonomika salbu)/Op.Interiores (excluido tipo autonómico) </t>
  </si>
  <si>
    <t>GP-10-01-IMP/VER:08</t>
  </si>
  <si>
    <t xml:space="preserve">       Ondare Irabazien Atxikipenak/Retenciones Ganancias Patrimoniales     </t>
  </si>
  <si>
    <t xml:space="preserve">       Loteria eta Apostu Jakin Batzuen g.Z. Berezia/Gravamen Esp. s/Premios Det.Loterias y Ap.</t>
  </si>
  <si>
    <t xml:space="preserve">       Kuota Diferentzial Garbia/Cuota Diferencial Neta                  </t>
  </si>
  <si>
    <t xml:space="preserve">        Ondare Irabazien Atxikipenak/Retenciones Ganancias Patrimoniales     </t>
  </si>
  <si>
    <t xml:space="preserve">Oinordetza eta Dohaintzen gaineko Zerga/Impto. s/Sucesiones y Donaciones        </t>
  </si>
  <si>
    <t>Ez Egoiliarren Errentaren gaineko Zerga/Impto. No Residentes</t>
  </si>
  <si>
    <t>Energia Elektrikoaren Ekoizpenaren gaineko Zerga/Impto. S/Producción de Energía Eléctrica</t>
  </si>
  <si>
    <t xml:space="preserve">Ondare Eskualdaketen g.Zerga/Impto. s/Transmisiones Patrimoniales    </t>
  </si>
  <si>
    <t>Zenbait Garraiobideren gaineko Zerga/I.E. s/Determinados Medios de Transporte</t>
  </si>
  <si>
    <t>Fabrikazio Zerga Bereziak Berezko Kudeaketa/Imptos. Especiales de Fabricación G. Propia</t>
  </si>
  <si>
    <t>Ikatzaren gaineko Zega Berezia/Impto.Especial s/Carbón</t>
  </si>
  <si>
    <t xml:space="preserve">Aseguru-Primen Gaineko Zerga/Impto. s/Primas de Seguros              </t>
  </si>
  <si>
    <t>Joku Jardueraren gaineko Zerga /Impto. S/Actividades del Juego</t>
  </si>
  <si>
    <t>Berotegi-Efektuko Gas Fluordunen g.Z./I.s/Gases Fluorados de Efecto Invernadero</t>
  </si>
  <si>
    <t xml:space="preserve">Makina eta Aparatu Automatikoak/Máquinas y Aparatos Automáticos         </t>
  </si>
  <si>
    <t xml:space="preserve">Jokoaren gaineko tasak Guztira / Total Tasas de Juego                    </t>
  </si>
  <si>
    <t>Tasak eta Bestelako Sarrerak Guztira / Total Tasas y Otros Ingresos</t>
  </si>
  <si>
    <t xml:space="preserve">ZERGA ITUNDUEN BEREZKO KUDEAKETA GUZTIRA/TOTAL TRIB.CONCERT.G.PROPIA  </t>
  </si>
  <si>
    <t xml:space="preserve">       Alkohola,Deribatuak eta Bitartekoak/Alcohol, Derivados e Intermedios</t>
  </si>
  <si>
    <t>ESTATUAREKIKO EGOKITZAPENAK GUZTIRA / TOTAL AJUSTES ESTADO</t>
  </si>
  <si>
    <t>Formalizatugabekoa/Pendiente de Formalización</t>
  </si>
  <si>
    <t xml:space="preserve">        Lan eta Jard.Prof.Etek.Atxik/Retenciones Rdtos. Trabajo y Actividad Profesional</t>
  </si>
  <si>
    <t xml:space="preserve">BEZ (Berezko Kudeaketa)/I.V.A. Gestión Propia                   </t>
  </si>
  <si>
    <t xml:space="preserve">              Inportazioak/Importaciones                                 </t>
  </si>
  <si>
    <t xml:space="preserve">              Tasa Autonomikoa/Tipo Autonomikoa                         </t>
  </si>
  <si>
    <t xml:space="preserve">              Barne Eragiketak/Operaciones Interiores                   </t>
  </si>
  <si>
    <t xml:space="preserve">               Barne Eragiketak (Tasa Autonomika Salbu)/Op.Interiores (Excluido Tipo Autonómico)</t>
  </si>
  <si>
    <t xml:space="preserve">              Barne Eragiketak (Tasa Autonomika Salbu)/Op.Interiores (Excluido Tipo Autonómico)</t>
  </si>
  <si>
    <t>Ondarearen Gaineko  Zerga / Impuesto s/Patrimonio</t>
  </si>
  <si>
    <t>LA DIRECTORADE HACIENDA</t>
  </si>
  <si>
    <t>2021eko URTARRILAREN HILEKO ZERGABILKETA</t>
  </si>
  <si>
    <t>RECAUDACION DEL MES DE ENERO DE 2021</t>
  </si>
  <si>
    <t>RECAUDACION ACUMULADA AL MES DE ENERO DE 2021</t>
  </si>
  <si>
    <t>2021eko URTARRILAREN  ARTE ZERGABILKETA METATUA</t>
  </si>
  <si>
    <t>Vitoria-Gasteizen, 2021eko OTSAILAREN 9an / Vitoria-Gasteiz, 9 de FEBRERO DE 2021</t>
  </si>
  <si>
    <t xml:space="preserve">                  </t>
  </si>
  <si>
    <t>2021eko OTSAILAREN HILEKO ZERGABILKETA</t>
  </si>
  <si>
    <t>2021eko OTSAILAREN  ARTE ZERGABILKETA METATUA</t>
  </si>
  <si>
    <t>RECAUDACION DEL MES DE FEBRERO DE 2021</t>
  </si>
  <si>
    <t>RECAUDACION ACUMULADA AL MES DE FEBRERO DE 2021</t>
  </si>
  <si>
    <t>Vitoria-Gasteizen, 2021eko MARTXOAREN 10ean / Vitoria-Gasteiz, 10 de MARZO DE 2021</t>
  </si>
  <si>
    <t>2021eko MARTXOAREN HILEKO ZERGABILKETA</t>
  </si>
  <si>
    <t>2021eko MARTXOAREN  ARTE ZERGABILKETA METATUA</t>
  </si>
  <si>
    <t>RECAUDACION DEL MES DE MARZO DE 2021</t>
  </si>
  <si>
    <t>RECAUDACION ACUMULADA AL MES DE MARZO DE 2021</t>
  </si>
  <si>
    <t>Vitoria-Gasteizen, 2021eko APIRILAREN 9an / Vitoria-Gasteiz, 9 de ABRIL DE 2021</t>
  </si>
  <si>
    <t>2021eko APIRILAREN HILEKO ZERGABILKETA</t>
  </si>
  <si>
    <t>2021eko APIRILAREN  ARTE ZERGABILKETA METATUA</t>
  </si>
  <si>
    <t>RECAUDACION DEL MES DE ABRIL DE 2021</t>
  </si>
  <si>
    <t>RECAUDACION ACUMULADA AL MES DE ABRIL DE 2021</t>
  </si>
  <si>
    <t>Vitoria-Gasteizen, 2021eko MAIATZAREN 10ean / Vitoria-Gasteiz, 10 de MAYO DE 2021</t>
  </si>
  <si>
    <t>GP-10-01-IMP/VER:09</t>
  </si>
  <si>
    <t>2021eko MAIATZAREN HILEKO ZERGABILKETA</t>
  </si>
  <si>
    <t>2021eko MAIATZAREN  ARTE ZERGABILKETA METATUA</t>
  </si>
  <si>
    <t>RECAUDACION DEL MES DE MAYO DE 2021</t>
  </si>
  <si>
    <t>RECAUDACION ACUMULADA AL MES DE MAYO DE 2021</t>
  </si>
  <si>
    <t>Vitoria-Gasteizen, 2021eko EKAINAREN 10ean / Vitoria-Gasteiz, 10 de JUNIO DE 2021</t>
  </si>
  <si>
    <t>2021eko EKAINAREN HILEKO ZERGABILKETA</t>
  </si>
  <si>
    <t>2021eko EKAINAREN  ARTE ZERGABILKETA METATUA</t>
  </si>
  <si>
    <t>RECAUDACION DEL MES DE JUNIO DE 2021</t>
  </si>
  <si>
    <t>RECAUDACION ACUMULADA AL MES DE JUNIO DE 2021</t>
  </si>
  <si>
    <t>Vitoria-Gasteizen, 2021eko UZTAILAREN 9an / Vitoria-Gasteiz, 9 de JULIO DE 2021</t>
  </si>
  <si>
    <t>LA DIRECTORA DE HACIENDA</t>
  </si>
  <si>
    <t>2021eko UZTAILAREN HILEKO ZERGABILKETA</t>
  </si>
  <si>
    <t>2021eko UZTAILAREN  ARTE ZERGABILKETA METATUA</t>
  </si>
  <si>
    <t>RECAUDACION DEL MES DE JULIO DE 2021</t>
  </si>
  <si>
    <t>RECAUDACION ACUMULADA AL MES DE JULIO DE 2021</t>
  </si>
  <si>
    <t>Vitoria-Gasteizen, 2021eko ABUZTUAREN 6an / Vitoria-Gasteiz, 6 de AGOSTO DE 2021</t>
  </si>
  <si>
    <t>2021eko ABUZTUAREN HILEKO ZERGABILKETA</t>
  </si>
  <si>
    <t>2021eko ABUZTUAREN  ARTE ZERGABILKETA METATUA</t>
  </si>
  <si>
    <t>RECAUDACION DEL MES DE AGOSTO DE 2021</t>
  </si>
  <si>
    <t>RECAUDACION ACUMULADA AL MES DE AGOSTO DE 2021</t>
  </si>
  <si>
    <t>Vitoria-Gasteizen, 2021eko IRAILAREN 9an / Vitoria-Gasteiz, 9 de SEPTIEMBRE DE 2021</t>
  </si>
  <si>
    <t>2021eko IRAILAREN HILEKO ZERGABILKETA</t>
  </si>
  <si>
    <t>2021eko IRAILAREN  ARTE ZERGABILKETA METATUA</t>
  </si>
  <si>
    <t>RECAUDACION DEL MES DE SEPTIEMBRE DE 2021</t>
  </si>
  <si>
    <t>RECAUDACION ACUMULADA AL MES DE SEPTIEMBRE DE 2021</t>
  </si>
  <si>
    <t>Vitoria-Gasteizen, 2021eko URRIAREN 8an / Vitoria-Gasteiz, 8 de OCTUBRE DE 2021</t>
  </si>
  <si>
    <t>2021eko URRIAREN HILEKO ZERGABILKETA</t>
  </si>
  <si>
    <t>2021eko URRIAREN  ARTE ZERGABILKETA METATUA</t>
  </si>
  <si>
    <t>RECAUDACION DEL MES DE OCTUBRE DE 2021</t>
  </si>
  <si>
    <t>RECAUDACION ACUMULADA AL MES DE OCTUBRE DE 2021</t>
  </si>
  <si>
    <t>Vitoria-Gasteizen, 2021eko AZAROAREN 10ean / Vitoria-Gasteiz, 10 de NOVIEMBRE DE 2021</t>
  </si>
  <si>
    <t>2021eko AZAROAREN HILEKO ZERGABILKETA</t>
  </si>
  <si>
    <t>2021eko AZAROAREN  ARTE ZERGABILKETA METATUA</t>
  </si>
  <si>
    <t>RECAUDACION DEL MES DE NOVIEMBRE DE 2021</t>
  </si>
  <si>
    <t>RECAUDACION ACUMULADA AL MES DE NOVIEMBRE DE 2021</t>
  </si>
  <si>
    <t>Vitoria-Gasteizen, 2021eko ABENDUAREN 10ean / Vitoria-Gasteiz, 10 de DICIEMBRE DE 2021</t>
  </si>
  <si>
    <t>2021eko ABENDUAREN HILEKO ZERGABILKETA</t>
  </si>
  <si>
    <t>RECAUDACION DEL MES DE DICIEMBRE DE 2021</t>
  </si>
  <si>
    <t>Vitoria-Gasteizen, 2022ko URTARRILAREN 18an / Vitoria-Gasteiz, 18 de ENERO DE 2022</t>
  </si>
  <si>
    <t>2021eko ABENDUAREN  ARTE ZERGABILKETA METATUA</t>
  </si>
  <si>
    <t>RECAUDACION ACUMULADA AL MES DE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</si>
</sst>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%"/>
    <numFmt numFmtId="165" formatCode="0.0%\ \ "/>
  </numFmts>
  <fonts count="15" x14ac:knownFonts="1">
    <font>
      <sz val="10"/>
      <name val="MS Sans Serif"/>
    </font>
    <font>
      <sz val="6"/>
      <name val="Small Fonts"/>
      <family val="2"/>
    </font>
    <font>
      <b/>
      <sz val="6"/>
      <name val="Small Fonts"/>
      <family val="2"/>
    </font>
    <font>
      <u/>
      <sz val="6"/>
      <name val="Small Fonts"/>
      <family val="2"/>
    </font>
    <font>
      <sz val="7"/>
      <name val="Small Fonts"/>
      <family val="2"/>
    </font>
    <font>
      <b/>
      <sz val="7"/>
      <name val="Small Fonts"/>
      <family val="2"/>
    </font>
    <font>
      <sz val="7"/>
      <name val="Small Fonts"/>
      <family val="2"/>
    </font>
    <font>
      <b/>
      <sz val="7"/>
      <name val="Small Fonts"/>
      <family val="2"/>
    </font>
    <font>
      <u/>
      <sz val="7"/>
      <name val="Small Fonts"/>
      <family val="2"/>
    </font>
    <font>
      <sz val="5.5"/>
      <name val="Small Fonts"/>
      <family val="2"/>
    </font>
    <font>
      <sz val="6"/>
      <name val="Small Fonts"/>
      <family val="2"/>
    </font>
    <font>
      <b/>
      <sz val="6"/>
      <name val="Small Fonts"/>
      <family val="2"/>
    </font>
    <font>
      <sz val="7"/>
      <name val="MS Sans Serif"/>
      <family val="2"/>
    </font>
    <font>
      <b/>
      <sz val="8"/>
      <name val="Times New Roman"/>
      <family val="1"/>
    </font>
    <font>
      <b/>
      <u/>
      <sz val="7"/>
      <name val="Small Fonts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>
      <alignment horizontal="centerContinuous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0" xfId="0" applyFont="1"/>
    <xf numFmtId="0" fontId="3" fillId="0" borderId="0" xfId="0" applyFont="1"/>
    <xf numFmtId="165" fontId="5" fillId="0" borderId="0" xfId="0" applyNumberFormat="1" applyFont="1" applyBorder="1"/>
    <xf numFmtId="3" fontId="1" fillId="0" borderId="0" xfId="0" applyNumberFormat="1" applyFont="1"/>
    <xf numFmtId="3" fontId="0" fillId="0" borderId="0" xfId="0" applyNumberFormat="1"/>
    <xf numFmtId="3" fontId="2" fillId="0" borderId="0" xfId="0" applyNumberFormat="1" applyFont="1" applyAlignment="1">
      <alignment horizontal="right"/>
    </xf>
    <xf numFmtId="3" fontId="4" fillId="0" borderId="0" xfId="0" applyNumberFormat="1" applyFont="1" applyBorder="1"/>
    <xf numFmtId="0" fontId="6" fillId="0" borderId="2" xfId="0" applyFont="1" applyBorder="1"/>
    <xf numFmtId="0" fontId="6" fillId="0" borderId="0" xfId="0" applyFont="1"/>
    <xf numFmtId="0" fontId="7" fillId="0" borderId="2" xfId="0" applyFont="1" applyBorder="1" applyAlignment="1">
      <alignment horizontal="center"/>
    </xf>
    <xf numFmtId="0" fontId="6" fillId="0" borderId="6" xfId="0" applyFont="1" applyBorder="1"/>
    <xf numFmtId="3" fontId="6" fillId="0" borderId="2" xfId="0" applyNumberFormat="1" applyFont="1" applyBorder="1"/>
    <xf numFmtId="3" fontId="6" fillId="0" borderId="6" xfId="0" applyNumberFormat="1" applyFont="1" applyBorder="1"/>
    <xf numFmtId="3" fontId="7" fillId="0" borderId="2" xfId="0" applyNumberFormat="1" applyFont="1" applyBorder="1"/>
    <xf numFmtId="3" fontId="7" fillId="0" borderId="6" xfId="0" applyNumberFormat="1" applyFont="1" applyBorder="1"/>
    <xf numFmtId="3" fontId="6" fillId="0" borderId="3" xfId="0" applyNumberFormat="1" applyFont="1" applyBorder="1"/>
    <xf numFmtId="3" fontId="6" fillId="0" borderId="5" xfId="0" applyNumberFormat="1" applyFont="1" applyBorder="1"/>
    <xf numFmtId="165" fontId="6" fillId="0" borderId="2" xfId="0" applyNumberFormat="1" applyFont="1" applyBorder="1"/>
    <xf numFmtId="165" fontId="6" fillId="0" borderId="6" xfId="0" applyNumberFormat="1" applyFont="1" applyBorder="1"/>
    <xf numFmtId="165" fontId="7" fillId="0" borderId="2" xfId="0" applyNumberFormat="1" applyFont="1" applyBorder="1"/>
    <xf numFmtId="165" fontId="7" fillId="0" borderId="6" xfId="0" applyNumberFormat="1" applyFont="1" applyBorder="1"/>
    <xf numFmtId="165" fontId="6" fillId="0" borderId="3" xfId="0" applyNumberFormat="1" applyFont="1" applyBorder="1"/>
    <xf numFmtId="165" fontId="6" fillId="0" borderId="5" xfId="0" applyNumberFormat="1" applyFont="1" applyBorder="1"/>
    <xf numFmtId="164" fontId="6" fillId="0" borderId="2" xfId="0" applyNumberFormat="1" applyFont="1" applyBorder="1"/>
    <xf numFmtId="164" fontId="6" fillId="0" borderId="3" xfId="0" applyNumberFormat="1" applyFont="1" applyBorder="1"/>
    <xf numFmtId="164" fontId="6" fillId="0" borderId="5" xfId="0" applyNumberFormat="1" applyFont="1" applyBorder="1"/>
    <xf numFmtId="3" fontId="6" fillId="0" borderId="0" xfId="0" applyNumberFormat="1" applyFont="1"/>
    <xf numFmtId="3" fontId="8" fillId="0" borderId="0" xfId="0" applyNumberFormat="1" applyFont="1"/>
    <xf numFmtId="0" fontId="9" fillId="0" borderId="1" xfId="0" applyFont="1" applyBorder="1"/>
    <xf numFmtId="0" fontId="9" fillId="0" borderId="4" xfId="0" applyFont="1" applyBorder="1"/>
    <xf numFmtId="0" fontId="10" fillId="0" borderId="2" xfId="0" applyFont="1" applyBorder="1"/>
    <xf numFmtId="0" fontId="10" fillId="0" borderId="6" xfId="0" applyFont="1" applyBorder="1"/>
    <xf numFmtId="0" fontId="10" fillId="0" borderId="0" xfId="0" applyFont="1"/>
    <xf numFmtId="0" fontId="11" fillId="0" borderId="0" xfId="0" applyFont="1"/>
    <xf numFmtId="0" fontId="7" fillId="0" borderId="6" xfId="0" applyFont="1" applyBorder="1" applyAlignment="1">
      <alignment horizontal="center"/>
    </xf>
    <xf numFmtId="3" fontId="7" fillId="0" borderId="0" xfId="0" applyNumberFormat="1" applyFont="1" applyAlignment="1">
      <alignment horizontal="right"/>
    </xf>
    <xf numFmtId="0" fontId="12" fillId="0" borderId="0" xfId="0" applyFont="1"/>
    <xf numFmtId="3" fontId="4" fillId="0" borderId="0" xfId="0" applyNumberFormat="1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4" fillId="0" borderId="0" xfId="0" applyFont="1" applyAlignment="1">
      <alignment horizontal="center"/>
    </xf>
    <xf numFmtId="0" fontId="6" fillId="0" borderId="7" xfId="0" applyFont="1" applyBorder="1"/>
    <xf numFmtId="0" fontId="7" fillId="0" borderId="2" xfId="0" applyFont="1" applyBorder="1" applyAlignment="1">
      <alignment horizontal="centerContinuous"/>
    </xf>
    <xf numFmtId="0" fontId="6" fillId="0" borderId="3" xfId="0" applyFont="1" applyBorder="1"/>
    <xf numFmtId="0" fontId="7" fillId="0" borderId="0" xfId="0" applyFont="1" applyAlignment="1">
      <alignment horizontal="left"/>
    </xf>
    <xf numFmtId="3" fontId="7" fillId="0" borderId="0" xfId="0" applyNumberFormat="1" applyFont="1" applyAlignment="1"/>
    <xf numFmtId="0" fontId="7" fillId="0" borderId="0" xfId="0" applyFont="1"/>
    <xf numFmtId="0" fontId="6" fillId="0" borderId="3" xfId="0" applyFont="1" applyBorder="1" applyAlignment="1">
      <alignment horizontal="center"/>
    </xf>
    <xf numFmtId="0" fontId="6" fillId="0" borderId="5" xfId="0" applyFont="1" applyBorder="1"/>
    <xf numFmtId="3" fontId="7" fillId="0" borderId="0" xfId="0" applyNumberFormat="1" applyFont="1" applyAlignment="1">
      <alignment horizontal="left"/>
    </xf>
    <xf numFmtId="0" fontId="13" fillId="0" borderId="2" xfId="0" applyFont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4" fillId="0" borderId="0" xfId="0" applyFont="1"/>
    <xf numFmtId="3" fontId="14" fillId="0" borderId="0" xfId="0" applyNumberFormat="1" applyFont="1"/>
    <xf numFmtId="0" fontId="6" fillId="0" borderId="6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3" fontId="5" fillId="0" borderId="2" xfId="0" applyNumberFormat="1" applyFont="1" applyBorder="1"/>
    <xf numFmtId="0" fontId="4" fillId="0" borderId="2" xfId="0" applyFont="1" applyBorder="1"/>
    <xf numFmtId="3" fontId="5" fillId="0" borderId="0" xfId="0" applyNumberFormat="1" applyFont="1" applyAlignment="1"/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5" xfId="0" applyFont="1" applyBorder="1"/>
    <xf numFmtId="0" fontId="4" fillId="0" borderId="0" xfId="0" applyFont="1"/>
    <xf numFmtId="165" fontId="4" fillId="0" borderId="2" xfId="0" applyNumberFormat="1" applyFont="1" applyBorder="1"/>
    <xf numFmtId="0" fontId="4" fillId="0" borderId="6" xfId="0" applyFont="1" applyBorder="1"/>
    <xf numFmtId="3" fontId="4" fillId="0" borderId="2" xfId="0" applyNumberFormat="1" applyFont="1" applyBorder="1"/>
    <xf numFmtId="3" fontId="4" fillId="0" borderId="6" xfId="0" applyNumberFormat="1" applyFont="1" applyBorder="1"/>
    <xf numFmtId="165" fontId="4" fillId="0" borderId="6" xfId="0" applyNumberFormat="1" applyFont="1" applyBorder="1"/>
    <xf numFmtId="3" fontId="4" fillId="0" borderId="5" xfId="0" applyNumberFormat="1" applyFont="1" applyBorder="1"/>
    <xf numFmtId="3" fontId="4" fillId="0" borderId="3" xfId="0" applyNumberFormat="1" applyFont="1" applyBorder="1"/>
    <xf numFmtId="165" fontId="4" fillId="0" borderId="3" xfId="0" applyNumberFormat="1" applyFont="1" applyBorder="1"/>
    <xf numFmtId="165" fontId="4" fillId="0" borderId="5" xfId="0" applyNumberFormat="1" applyFont="1" applyBorder="1"/>
    <xf numFmtId="0" fontId="5" fillId="0" borderId="2" xfId="0" applyFont="1" applyBorder="1" applyAlignment="1">
      <alignment horizontal="centerContinuous"/>
    </xf>
    <xf numFmtId="3" fontId="5" fillId="0" borderId="6" xfId="0" applyNumberFormat="1" applyFont="1" applyBorder="1"/>
    <xf numFmtId="165" fontId="5" fillId="0" borderId="2" xfId="0" applyNumberFormat="1" applyFont="1" applyBorder="1"/>
    <xf numFmtId="165" fontId="5" fillId="0" borderId="6" xfId="0" applyNumberFormat="1" applyFont="1" applyBorder="1"/>
    <xf numFmtId="0" fontId="4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164" fontId="4" fillId="0" borderId="2" xfId="0" applyNumberFormat="1" applyFont="1" applyBorder="1"/>
    <xf numFmtId="164" fontId="4" fillId="0" borderId="3" xfId="0" applyNumberFormat="1" applyFont="1" applyBorder="1"/>
    <xf numFmtId="164" fontId="4" fillId="0" borderId="5" xfId="0" applyNumberFormat="1" applyFont="1" applyBorder="1"/>
    <xf numFmtId="3" fontId="4" fillId="0" borderId="0" xfId="0" applyNumberFormat="1" applyFont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left"/>
    </xf>
    <xf numFmtId="3" fontId="5" fillId="0" borderId="0" xfId="0" applyNumberFormat="1" applyFont="1"/>
    <xf numFmtId="165" fontId="5" fillId="0" borderId="0" xfId="0" applyNumberFormat="1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3238FE5D-A2AD-422A-A769-5E713AF62A4C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4</xdr:col>
      <xdr:colOff>647700</xdr:colOff>
      <xdr:row>5</xdr:row>
      <xdr:rowOff>28575</xdr:rowOff>
    </xdr:to>
    <xdr:grpSp>
      <xdr:nvGrpSpPr>
        <xdr:cNvPr id="1142" name="Group 118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GrpSpPr>
          <a:grpSpLocks/>
        </xdr:cNvGrpSpPr>
      </xdr:nvGrpSpPr>
      <xdr:grpSpPr bwMode="auto">
        <a:xfrm>
          <a:off x="40386" y="0"/>
          <a:ext cx="6863576" cy="549514"/>
          <a:chOff x="4" y="4"/>
          <a:chExt cx="612" cy="78"/>
        </a:xfrm>
      </xdr:grpSpPr>
      <xdr:sp macro="" textlink="">
        <xdr:nvSpPr>
          <xdr:cNvPr id="1143" name="Text Box 119">
            <a:extLst>
              <a:ext uri="{FF2B5EF4-FFF2-40B4-BE49-F238E27FC236}">
                <a16:creationId xmlns:a16="http://schemas.microsoft.com/office/drawing/2014/main" id="{00000000-0008-0000-0000-000077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3" y="7"/>
            <a:ext cx="313" cy="6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endParaRPr lang="es-ES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Ogasun, Finantza eta Aurrekontu Saila</a:t>
            </a: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Departamento de Hacienda, Finanzas y Presupuestos</a:t>
            </a:r>
            <a:endParaRPr lang="es-E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1144" name="Picture 120">
            <a:extLst>
              <a:ext uri="{FF2B5EF4-FFF2-40B4-BE49-F238E27FC236}">
                <a16:creationId xmlns:a16="http://schemas.microsoft.com/office/drawing/2014/main" id="{00000000-0008-0000-0000-000078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" y="4"/>
            <a:ext cx="220" cy="7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1148" name="Group 124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GrpSpPr>
          <a:grpSpLocks/>
        </xdr:cNvGrpSpPr>
      </xdr:nvGrpSpPr>
      <xdr:grpSpPr bwMode="auto">
        <a:xfrm>
          <a:off x="6286742" y="11235653"/>
          <a:ext cx="728918" cy="852752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49" name="Object 125" hidden="1">
                <a:extLst>
                  <a:ext uri="{63B3BB69-23CF-44E3-9099-C40C66FF867C}">
                    <a14:compatExt spid="_x0000_s1149"/>
                  </a:ext>
                  <a:ext uri="{FF2B5EF4-FFF2-40B4-BE49-F238E27FC236}">
                    <a16:creationId xmlns:a16="http://schemas.microsoft.com/office/drawing/2014/main" id="{00000000-0008-0000-0000-00007D04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1150" name="Picture 126" descr="C:\DocumentosIzas\Calidad\Marca AENOR\iqnetms.bmp">
            <a:extLst>
              <a:ext uri="{FF2B5EF4-FFF2-40B4-BE49-F238E27FC236}">
                <a16:creationId xmlns:a16="http://schemas.microsoft.com/office/drawing/2014/main" id="{00000000-0008-0000-0000-00007E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1154" name="Group 130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GrpSpPr>
          <a:grpSpLocks/>
        </xdr:cNvGrpSpPr>
      </xdr:nvGrpSpPr>
      <xdr:grpSpPr bwMode="auto">
        <a:xfrm>
          <a:off x="15743422" y="11263512"/>
          <a:ext cx="779396" cy="85232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55" name="Object 131" hidden="1">
                <a:extLst>
                  <a:ext uri="{63B3BB69-23CF-44E3-9099-C40C66FF867C}">
                    <a14:compatExt spid="_x0000_s1155"/>
                  </a:ext>
                  <a:ext uri="{FF2B5EF4-FFF2-40B4-BE49-F238E27FC236}">
                    <a16:creationId xmlns:a16="http://schemas.microsoft.com/office/drawing/2014/main" id="{00000000-0008-0000-0000-00008304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1156" name="Picture 132" descr="C:\DocumentosIzas\Calidad\Marca AENOR\iqnetms.bmp">
            <a:extLst>
              <a:ext uri="{FF2B5EF4-FFF2-40B4-BE49-F238E27FC236}">
                <a16:creationId xmlns:a16="http://schemas.microsoft.com/office/drawing/2014/main" id="{00000000-0008-0000-0000-000084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</xdr:col>
      <xdr:colOff>38100</xdr:colOff>
      <xdr:row>1</xdr:row>
      <xdr:rowOff>9525</xdr:rowOff>
    </xdr:from>
    <xdr:to>
      <xdr:col>10</xdr:col>
      <xdr:colOff>352425</xdr:colOff>
      <xdr:row>6</xdr:row>
      <xdr:rowOff>66675</xdr:rowOff>
    </xdr:to>
    <xdr:grpSp>
      <xdr:nvGrpSpPr>
        <xdr:cNvPr id="1157" name="Group 133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GrpSpPr>
          <a:grpSpLocks/>
        </xdr:cNvGrpSpPr>
      </xdr:nvGrpSpPr>
      <xdr:grpSpPr bwMode="auto">
        <a:xfrm>
          <a:off x="7856462" y="132737"/>
          <a:ext cx="6955554" cy="553546"/>
          <a:chOff x="4" y="4"/>
          <a:chExt cx="612" cy="78"/>
        </a:xfrm>
      </xdr:grpSpPr>
      <xdr:sp macro="" textlink="">
        <xdr:nvSpPr>
          <xdr:cNvPr id="1158" name="Text Box 134">
            <a:extLst>
              <a:ext uri="{FF2B5EF4-FFF2-40B4-BE49-F238E27FC236}">
                <a16:creationId xmlns:a16="http://schemas.microsoft.com/office/drawing/2014/main" id="{00000000-0008-0000-0000-000086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3" y="7"/>
            <a:ext cx="313" cy="6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endParaRPr lang="es-ES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Ogasun, Finantza eta Aurrekontu Saila</a:t>
            </a: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Departamento de Hacienda, Finanzas y Presupuestos</a:t>
            </a:r>
            <a:endParaRPr lang="es-E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1159" name="Picture 135">
            <a:extLst>
              <a:ext uri="{FF2B5EF4-FFF2-40B4-BE49-F238E27FC236}">
                <a16:creationId xmlns:a16="http://schemas.microsoft.com/office/drawing/2014/main" id="{00000000-0008-0000-0000-000087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" y="4"/>
            <a:ext cx="220" cy="7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4</xdr:col>
      <xdr:colOff>647700</xdr:colOff>
      <xdr:row>5</xdr:row>
      <xdr:rowOff>28575</xdr:rowOff>
    </xdr:to>
    <xdr:grpSp>
      <xdr:nvGrpSpPr>
        <xdr:cNvPr id="2" name="Group 118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>
          <a:grpSpLocks/>
        </xdr:cNvGrpSpPr>
      </xdr:nvGrpSpPr>
      <xdr:grpSpPr bwMode="auto">
        <a:xfrm>
          <a:off x="38100" y="0"/>
          <a:ext cx="6457950" cy="533400"/>
          <a:chOff x="4" y="4"/>
          <a:chExt cx="612" cy="78"/>
        </a:xfrm>
      </xdr:grpSpPr>
      <xdr:sp macro="" textlink="">
        <xdr:nvSpPr>
          <xdr:cNvPr id="3" name="Text Box 119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3" y="7"/>
            <a:ext cx="313" cy="6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endParaRPr lang="es-ES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Ogasun, Finantza eta Aurrekontu Saila</a:t>
            </a: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Departamento de Hacienda, Finanzas y Presupuestos</a:t>
            </a:r>
            <a:endParaRPr lang="es-E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4" name="Picture 120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" y="4"/>
            <a:ext cx="220" cy="7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4</xdr:col>
      <xdr:colOff>161925</xdr:colOff>
      <xdr:row>123</xdr:row>
      <xdr:rowOff>57150</xdr:rowOff>
    </xdr:from>
    <xdr:to>
      <xdr:col>5</xdr:col>
      <xdr:colOff>104775</xdr:colOff>
      <xdr:row>131</xdr:row>
      <xdr:rowOff>66675</xdr:rowOff>
    </xdr:to>
    <xdr:grpSp>
      <xdr:nvGrpSpPr>
        <xdr:cNvPr id="5" name="Group 12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pSpPr>
          <a:grpSpLocks/>
        </xdr:cNvGrpSpPr>
      </xdr:nvGrpSpPr>
      <xdr:grpSpPr bwMode="auto">
        <a:xfrm>
          <a:off x="601027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41" name="Object 1" hidden="1">
                <a:extLst>
                  <a:ext uri="{63B3BB69-23CF-44E3-9099-C40C66FF867C}">
                    <a14:compatExt spid="_x0000_s10241"/>
                  </a:ext>
                  <a:ext uri="{FF2B5EF4-FFF2-40B4-BE49-F238E27FC236}">
                    <a16:creationId xmlns:a16="http://schemas.microsoft.com/office/drawing/2014/main" id="{00000000-0008-0000-0900-00000128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7" name="Picture 126" descr="C:\DocumentosIzas\Calidad\Marca AENOR\iqnetms.bmp">
            <a:extLst>
              <a:ext uri="{FF2B5EF4-FFF2-40B4-BE49-F238E27FC236}">
                <a16:creationId xmlns:a16="http://schemas.microsoft.com/office/drawing/2014/main" id="{00000000-0008-0000-09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8" name="Group 130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pSpPr>
          <a:grpSpLocks/>
        </xdr:cNvGrpSpPr>
      </xdr:nvGrpSpPr>
      <xdr:grpSpPr bwMode="auto">
        <a:xfrm>
          <a:off x="14811375" y="11372850"/>
          <a:ext cx="733425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42" name="Object 2" hidden="1">
                <a:extLst>
                  <a:ext uri="{63B3BB69-23CF-44E3-9099-C40C66FF867C}">
                    <a14:compatExt spid="_x0000_s10242"/>
                  </a:ext>
                  <a:ext uri="{FF2B5EF4-FFF2-40B4-BE49-F238E27FC236}">
                    <a16:creationId xmlns:a16="http://schemas.microsoft.com/office/drawing/2014/main" id="{00000000-0008-0000-0900-00000228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10" name="Picture 132" descr="C:\DocumentosIzas\Calidad\Marca AENOR\iqnetms.bmp">
            <a:extLst>
              <a:ext uri="{FF2B5EF4-FFF2-40B4-BE49-F238E27FC236}">
                <a16:creationId xmlns:a16="http://schemas.microsoft.com/office/drawing/2014/main" id="{00000000-0008-0000-09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</xdr:col>
      <xdr:colOff>38100</xdr:colOff>
      <xdr:row>1</xdr:row>
      <xdr:rowOff>9525</xdr:rowOff>
    </xdr:from>
    <xdr:to>
      <xdr:col>10</xdr:col>
      <xdr:colOff>352425</xdr:colOff>
      <xdr:row>6</xdr:row>
      <xdr:rowOff>66675</xdr:rowOff>
    </xdr:to>
    <xdr:grpSp>
      <xdr:nvGrpSpPr>
        <xdr:cNvPr id="11" name="Group 133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GrpSpPr>
          <a:grpSpLocks/>
        </xdr:cNvGrpSpPr>
      </xdr:nvGrpSpPr>
      <xdr:grpSpPr bwMode="auto">
        <a:xfrm>
          <a:off x="7391400" y="133350"/>
          <a:ext cx="6543675" cy="533400"/>
          <a:chOff x="4" y="4"/>
          <a:chExt cx="612" cy="78"/>
        </a:xfrm>
      </xdr:grpSpPr>
      <xdr:sp macro="" textlink="">
        <xdr:nvSpPr>
          <xdr:cNvPr id="12" name="Text Box 134">
            <a:extLst>
              <a:ext uri="{FF2B5EF4-FFF2-40B4-BE49-F238E27FC236}">
                <a16:creationId xmlns:a16="http://schemas.microsoft.com/office/drawing/2014/main" id="{00000000-0008-0000-0900-00000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3" y="7"/>
            <a:ext cx="313" cy="6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endParaRPr lang="es-ES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Ogasun, Finantza eta Aurrekontu Saila</a:t>
            </a: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Departamento de Hacienda, Finanzas y Presupuestos</a:t>
            </a:r>
            <a:endParaRPr lang="es-E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13" name="Picture 135">
            <a:extLst>
              <a:ext uri="{FF2B5EF4-FFF2-40B4-BE49-F238E27FC236}">
                <a16:creationId xmlns:a16="http://schemas.microsoft.com/office/drawing/2014/main" id="{00000000-0008-0000-0900-00000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" y="4"/>
            <a:ext cx="220" cy="7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4</xdr:col>
      <xdr:colOff>647700</xdr:colOff>
      <xdr:row>5</xdr:row>
      <xdr:rowOff>28575</xdr:rowOff>
    </xdr:to>
    <xdr:grpSp>
      <xdr:nvGrpSpPr>
        <xdr:cNvPr id="2" name="Group 118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>
          <a:grpSpLocks/>
        </xdr:cNvGrpSpPr>
      </xdr:nvGrpSpPr>
      <xdr:grpSpPr bwMode="auto">
        <a:xfrm>
          <a:off x="38100" y="0"/>
          <a:ext cx="6457950" cy="533400"/>
          <a:chOff x="4" y="4"/>
          <a:chExt cx="612" cy="78"/>
        </a:xfrm>
      </xdr:grpSpPr>
      <xdr:sp macro="" textlink="">
        <xdr:nvSpPr>
          <xdr:cNvPr id="3" name="Text Box 119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3" y="7"/>
            <a:ext cx="313" cy="6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endParaRPr lang="es-ES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Ogasun, Finantza eta Aurrekontu Saila</a:t>
            </a: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Departamento de Hacienda, Finanzas y Presupuestos</a:t>
            </a:r>
            <a:endParaRPr lang="es-E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4" name="Picture 120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" y="4"/>
            <a:ext cx="220" cy="7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5" name="Group 12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265" name="Object 1" hidden="1">
                <a:extLst>
                  <a:ext uri="{63B3BB69-23CF-44E3-9099-C40C66FF867C}">
                    <a14:compatExt spid="_x0000_s11265"/>
                  </a:ext>
                  <a:ext uri="{FF2B5EF4-FFF2-40B4-BE49-F238E27FC236}">
                    <a16:creationId xmlns:a16="http://schemas.microsoft.com/office/drawing/2014/main" id="{00000000-0008-0000-0A00-0000012C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7" name="Picture 126" descr="C:\DocumentosIzas\Calidad\Marca AENOR\iqnetms.bmp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8" name="Group 130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GrpSpPr>
          <a:grpSpLocks/>
        </xdr:cNvGrpSpPr>
      </xdr:nvGrpSpPr>
      <xdr:grpSpPr bwMode="auto">
        <a:xfrm>
          <a:off x="14811375" y="11372850"/>
          <a:ext cx="733425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266" name="Object 2" hidden="1">
                <a:extLst>
                  <a:ext uri="{63B3BB69-23CF-44E3-9099-C40C66FF867C}">
                    <a14:compatExt spid="_x0000_s11266"/>
                  </a:ext>
                  <a:ext uri="{FF2B5EF4-FFF2-40B4-BE49-F238E27FC236}">
                    <a16:creationId xmlns:a16="http://schemas.microsoft.com/office/drawing/2014/main" id="{00000000-0008-0000-0A00-0000022C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10" name="Picture 132" descr="C:\DocumentosIzas\Calidad\Marca AENOR\iqnetms.bmp">
            <a:extLst>
              <a:ext uri="{FF2B5EF4-FFF2-40B4-BE49-F238E27FC236}">
                <a16:creationId xmlns:a16="http://schemas.microsoft.com/office/drawing/2014/main" id="{00000000-0008-0000-0A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</xdr:col>
      <xdr:colOff>38100</xdr:colOff>
      <xdr:row>1</xdr:row>
      <xdr:rowOff>9525</xdr:rowOff>
    </xdr:from>
    <xdr:to>
      <xdr:col>10</xdr:col>
      <xdr:colOff>352425</xdr:colOff>
      <xdr:row>6</xdr:row>
      <xdr:rowOff>66675</xdr:rowOff>
    </xdr:to>
    <xdr:grpSp>
      <xdr:nvGrpSpPr>
        <xdr:cNvPr id="11" name="Group 133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GrpSpPr>
          <a:grpSpLocks/>
        </xdr:cNvGrpSpPr>
      </xdr:nvGrpSpPr>
      <xdr:grpSpPr bwMode="auto">
        <a:xfrm>
          <a:off x="7391400" y="133350"/>
          <a:ext cx="6543675" cy="533400"/>
          <a:chOff x="4" y="4"/>
          <a:chExt cx="612" cy="78"/>
        </a:xfrm>
      </xdr:grpSpPr>
      <xdr:sp macro="" textlink="">
        <xdr:nvSpPr>
          <xdr:cNvPr id="12" name="Text Box 134">
            <a:extLst>
              <a:ext uri="{FF2B5EF4-FFF2-40B4-BE49-F238E27FC236}">
                <a16:creationId xmlns:a16="http://schemas.microsoft.com/office/drawing/2014/main" id="{00000000-0008-0000-0A00-00000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3" y="7"/>
            <a:ext cx="313" cy="6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endParaRPr lang="es-ES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Ogasun, Finantza eta Aurrekontu Saila</a:t>
            </a: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Departamento de Hacienda, Finanzas y Presupuestos</a:t>
            </a:r>
            <a:endParaRPr lang="es-E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13" name="Picture 135">
            <a:extLst>
              <a:ext uri="{FF2B5EF4-FFF2-40B4-BE49-F238E27FC236}">
                <a16:creationId xmlns:a16="http://schemas.microsoft.com/office/drawing/2014/main" id="{00000000-0008-0000-0A00-00000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" y="4"/>
            <a:ext cx="220" cy="7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4</xdr:col>
      <xdr:colOff>647700</xdr:colOff>
      <xdr:row>5</xdr:row>
      <xdr:rowOff>28575</xdr:rowOff>
    </xdr:to>
    <xdr:grpSp>
      <xdr:nvGrpSpPr>
        <xdr:cNvPr id="2" name="Group 118">
          <a:extLst>
            <a:ext uri="{FF2B5EF4-FFF2-40B4-BE49-F238E27FC236}">
              <a16:creationId xmlns:a16="http://schemas.microsoft.com/office/drawing/2014/main" id="{5B249998-CA18-45E1-9CFD-E2550216201C}"/>
            </a:ext>
          </a:extLst>
        </xdr:cNvPr>
        <xdr:cNvGrpSpPr>
          <a:grpSpLocks/>
        </xdr:cNvGrpSpPr>
      </xdr:nvGrpSpPr>
      <xdr:grpSpPr bwMode="auto">
        <a:xfrm>
          <a:off x="38100" y="0"/>
          <a:ext cx="6457950" cy="533400"/>
          <a:chOff x="4" y="4"/>
          <a:chExt cx="612" cy="78"/>
        </a:xfrm>
      </xdr:grpSpPr>
      <xdr:sp macro="" textlink="">
        <xdr:nvSpPr>
          <xdr:cNvPr id="3" name="Text Box 119">
            <a:extLst>
              <a:ext uri="{FF2B5EF4-FFF2-40B4-BE49-F238E27FC236}">
                <a16:creationId xmlns:a16="http://schemas.microsoft.com/office/drawing/2014/main" id="{5CAF9AB4-671B-4E9F-A7E2-41789CD2E56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3" y="7"/>
            <a:ext cx="313" cy="6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endParaRPr lang="es-ES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Ogasun, Finantza eta Aurrekontu Saila</a:t>
            </a: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Departamento de Hacienda, Finanzas y Presupuestos</a:t>
            </a:r>
            <a:endParaRPr lang="es-E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4" name="Picture 120">
            <a:extLst>
              <a:ext uri="{FF2B5EF4-FFF2-40B4-BE49-F238E27FC236}">
                <a16:creationId xmlns:a16="http://schemas.microsoft.com/office/drawing/2014/main" id="{32954A00-3FD8-49E0-BBE1-CF85BB14729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" y="4"/>
            <a:ext cx="220" cy="7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4</xdr:col>
      <xdr:colOff>66675</xdr:colOff>
      <xdr:row>123</xdr:row>
      <xdr:rowOff>57150</xdr:rowOff>
    </xdr:from>
    <xdr:to>
      <xdr:col>5</xdr:col>
      <xdr:colOff>0</xdr:colOff>
      <xdr:row>131</xdr:row>
      <xdr:rowOff>66675</xdr:rowOff>
    </xdr:to>
    <xdr:grpSp>
      <xdr:nvGrpSpPr>
        <xdr:cNvPr id="5" name="Group 124">
          <a:extLst>
            <a:ext uri="{FF2B5EF4-FFF2-40B4-BE49-F238E27FC236}">
              <a16:creationId xmlns:a16="http://schemas.microsoft.com/office/drawing/2014/main" id="{87283E7E-1E20-4CEF-8B74-396D14C0FFC9}"/>
            </a:ext>
          </a:extLst>
        </xdr:cNvPr>
        <xdr:cNvGrpSpPr>
          <a:grpSpLocks/>
        </xdr:cNvGrpSpPr>
      </xdr:nvGrpSpPr>
      <xdr:grpSpPr bwMode="auto">
        <a:xfrm>
          <a:off x="5915025" y="11344275"/>
          <a:ext cx="676275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2289" name="Object 1" hidden="1">
                <a:extLst>
                  <a:ext uri="{63B3BB69-23CF-44E3-9099-C40C66FF867C}">
                    <a14:compatExt spid="_x0000_s12289"/>
                  </a:ext>
                  <a:ext uri="{FF2B5EF4-FFF2-40B4-BE49-F238E27FC236}">
                    <a16:creationId xmlns:a16="http://schemas.microsoft.com/office/drawing/2014/main" id="{00000000-0008-0000-0000-00007D04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7" name="Picture 126" descr="C:\DocumentosIzas\Calidad\Marca AENOR\iqnetms.bmp">
            <a:extLst>
              <a:ext uri="{FF2B5EF4-FFF2-40B4-BE49-F238E27FC236}">
                <a16:creationId xmlns:a16="http://schemas.microsoft.com/office/drawing/2014/main" id="{9BD550C9-8DE2-4117-BEB2-DB0AD2670F3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8" name="Group 130">
          <a:extLst>
            <a:ext uri="{FF2B5EF4-FFF2-40B4-BE49-F238E27FC236}">
              <a16:creationId xmlns:a16="http://schemas.microsoft.com/office/drawing/2014/main" id="{DE38AC40-6D8C-4767-815E-38216505BC85}"/>
            </a:ext>
          </a:extLst>
        </xdr:cNvPr>
        <xdr:cNvGrpSpPr>
          <a:grpSpLocks/>
        </xdr:cNvGrpSpPr>
      </xdr:nvGrpSpPr>
      <xdr:grpSpPr bwMode="auto">
        <a:xfrm>
          <a:off x="14811375" y="11372850"/>
          <a:ext cx="733425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2290" name="Object 2" hidden="1">
                <a:extLst>
                  <a:ext uri="{63B3BB69-23CF-44E3-9099-C40C66FF867C}">
                    <a14:compatExt spid="_x0000_s12290"/>
                  </a:ext>
                  <a:ext uri="{FF2B5EF4-FFF2-40B4-BE49-F238E27FC236}">
                    <a16:creationId xmlns:a16="http://schemas.microsoft.com/office/drawing/2014/main" id="{00000000-0008-0000-0100-00000208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10" name="Picture 132" descr="C:\DocumentosIzas\Calidad\Marca AENOR\iqnetms.bmp">
            <a:extLst>
              <a:ext uri="{FF2B5EF4-FFF2-40B4-BE49-F238E27FC236}">
                <a16:creationId xmlns:a16="http://schemas.microsoft.com/office/drawing/2014/main" id="{5ACBDD99-FCEF-4399-AF4C-72E5B53EC60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</xdr:col>
      <xdr:colOff>38100</xdr:colOff>
      <xdr:row>1</xdr:row>
      <xdr:rowOff>9525</xdr:rowOff>
    </xdr:from>
    <xdr:to>
      <xdr:col>10</xdr:col>
      <xdr:colOff>352425</xdr:colOff>
      <xdr:row>6</xdr:row>
      <xdr:rowOff>66675</xdr:rowOff>
    </xdr:to>
    <xdr:grpSp>
      <xdr:nvGrpSpPr>
        <xdr:cNvPr id="11" name="Group 133">
          <a:extLst>
            <a:ext uri="{FF2B5EF4-FFF2-40B4-BE49-F238E27FC236}">
              <a16:creationId xmlns:a16="http://schemas.microsoft.com/office/drawing/2014/main" id="{74C9221E-E77A-4E9E-9E2C-BB52EFD065C9}"/>
            </a:ext>
          </a:extLst>
        </xdr:cNvPr>
        <xdr:cNvGrpSpPr>
          <a:grpSpLocks/>
        </xdr:cNvGrpSpPr>
      </xdr:nvGrpSpPr>
      <xdr:grpSpPr bwMode="auto">
        <a:xfrm>
          <a:off x="7391400" y="133350"/>
          <a:ext cx="6543675" cy="533400"/>
          <a:chOff x="4" y="4"/>
          <a:chExt cx="612" cy="78"/>
        </a:xfrm>
      </xdr:grpSpPr>
      <xdr:sp macro="" textlink="">
        <xdr:nvSpPr>
          <xdr:cNvPr id="12" name="Text Box 134">
            <a:extLst>
              <a:ext uri="{FF2B5EF4-FFF2-40B4-BE49-F238E27FC236}">
                <a16:creationId xmlns:a16="http://schemas.microsoft.com/office/drawing/2014/main" id="{DEC1ABDF-48CB-4A9C-99EE-8882714E5C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3" y="7"/>
            <a:ext cx="313" cy="6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endParaRPr lang="es-ES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Ogasun, Finantza eta Aurrekontu Saila</a:t>
            </a: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Departamento de Hacienda, Finanzas y Presupuestos</a:t>
            </a:r>
            <a:endParaRPr lang="es-E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13" name="Picture 135">
            <a:extLst>
              <a:ext uri="{FF2B5EF4-FFF2-40B4-BE49-F238E27FC236}">
                <a16:creationId xmlns:a16="http://schemas.microsoft.com/office/drawing/2014/main" id="{1F2CA70D-EEED-4CFE-9C34-2183396584D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" y="4"/>
            <a:ext cx="220" cy="7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4</xdr:col>
      <xdr:colOff>647700</xdr:colOff>
      <xdr:row>5</xdr:row>
      <xdr:rowOff>28575</xdr:rowOff>
    </xdr:to>
    <xdr:grpSp>
      <xdr:nvGrpSpPr>
        <xdr:cNvPr id="2" name="Group 11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38100" y="0"/>
          <a:ext cx="6457950" cy="533400"/>
          <a:chOff x="4" y="4"/>
          <a:chExt cx="612" cy="78"/>
        </a:xfrm>
      </xdr:grpSpPr>
      <xdr:sp macro="" textlink="">
        <xdr:nvSpPr>
          <xdr:cNvPr id="3" name="Text Box 119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3" y="7"/>
            <a:ext cx="313" cy="6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endParaRPr lang="es-ES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Ogasun, Finantza eta Aurrekontu Saila</a:t>
            </a: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Departamento de Hacienda, Finanzas y Presupuestos</a:t>
            </a:r>
            <a:endParaRPr lang="es-E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4" name="Picture 120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" y="4"/>
            <a:ext cx="220" cy="7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5" name="Group 12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49" name="Object 1" hidden="1">
                <a:extLst>
                  <a:ext uri="{63B3BB69-23CF-44E3-9099-C40C66FF867C}">
                    <a14:compatExt spid="_x0000_s2049"/>
                  </a:ext>
                  <a:ext uri="{FF2B5EF4-FFF2-40B4-BE49-F238E27FC236}">
                    <a16:creationId xmlns:a16="http://schemas.microsoft.com/office/drawing/2014/main" id="{00000000-0008-0000-0100-00000108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7" name="Picture 126" descr="C:\DocumentosIzas\Calidad\Marca AENOR\iqnetms.bmp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8" name="Group 130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>
          <a:grpSpLocks/>
        </xdr:cNvGrpSpPr>
      </xdr:nvGrpSpPr>
      <xdr:grpSpPr bwMode="auto">
        <a:xfrm>
          <a:off x="14811375" y="11372850"/>
          <a:ext cx="733425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0" name="Object 2" hidden="1">
                <a:extLst>
                  <a:ext uri="{63B3BB69-23CF-44E3-9099-C40C66FF867C}">
                    <a14:compatExt spid="_x0000_s2050"/>
                  </a:ext>
                  <a:ext uri="{FF2B5EF4-FFF2-40B4-BE49-F238E27FC236}">
                    <a16:creationId xmlns:a16="http://schemas.microsoft.com/office/drawing/2014/main" id="{00000000-0008-0000-0100-00000208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10" name="Picture 132" descr="C:\DocumentosIzas\Calidad\Marca AENOR\iqnetms.bmp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</xdr:col>
      <xdr:colOff>38100</xdr:colOff>
      <xdr:row>1</xdr:row>
      <xdr:rowOff>9525</xdr:rowOff>
    </xdr:from>
    <xdr:to>
      <xdr:col>10</xdr:col>
      <xdr:colOff>352425</xdr:colOff>
      <xdr:row>6</xdr:row>
      <xdr:rowOff>66675</xdr:rowOff>
    </xdr:to>
    <xdr:grpSp>
      <xdr:nvGrpSpPr>
        <xdr:cNvPr id="11" name="Group 133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pSpPr>
          <a:grpSpLocks/>
        </xdr:cNvGrpSpPr>
      </xdr:nvGrpSpPr>
      <xdr:grpSpPr bwMode="auto">
        <a:xfrm>
          <a:off x="7391400" y="133350"/>
          <a:ext cx="6543675" cy="533400"/>
          <a:chOff x="4" y="4"/>
          <a:chExt cx="612" cy="78"/>
        </a:xfrm>
      </xdr:grpSpPr>
      <xdr:sp macro="" textlink="">
        <xdr:nvSpPr>
          <xdr:cNvPr id="12" name="Text Box 134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3" y="7"/>
            <a:ext cx="313" cy="6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endParaRPr lang="es-ES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Ogasun, Finantza eta Aurrekontu Saila</a:t>
            </a: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Departamento de Hacienda, Finanzas y Presupuestos</a:t>
            </a:r>
            <a:endParaRPr lang="es-E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13" name="Picture 135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" y="4"/>
            <a:ext cx="220" cy="7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4</xdr:col>
      <xdr:colOff>647700</xdr:colOff>
      <xdr:row>5</xdr:row>
      <xdr:rowOff>28575</xdr:rowOff>
    </xdr:to>
    <xdr:grpSp>
      <xdr:nvGrpSpPr>
        <xdr:cNvPr id="2" name="Group 118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>
          <a:grpSpLocks/>
        </xdr:cNvGrpSpPr>
      </xdr:nvGrpSpPr>
      <xdr:grpSpPr bwMode="auto">
        <a:xfrm>
          <a:off x="38100" y="0"/>
          <a:ext cx="6457950" cy="533400"/>
          <a:chOff x="4" y="4"/>
          <a:chExt cx="612" cy="78"/>
        </a:xfrm>
      </xdr:grpSpPr>
      <xdr:sp macro="" textlink="">
        <xdr:nvSpPr>
          <xdr:cNvPr id="3" name="Text Box 119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3" y="7"/>
            <a:ext cx="313" cy="6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endParaRPr lang="es-ES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Ogasun, Finantza eta Aurrekontu Saila</a:t>
            </a: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Departamento de Hacienda, Finanzas y Presupuestos</a:t>
            </a:r>
            <a:endParaRPr lang="es-E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4" name="Picture 120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" y="4"/>
            <a:ext cx="220" cy="7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5" name="Group 12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3" name="Object 1" hidden="1">
                <a:extLst>
                  <a:ext uri="{63B3BB69-23CF-44E3-9099-C40C66FF867C}">
                    <a14:compatExt spid="_x0000_s3073"/>
                  </a:ext>
                  <a:ext uri="{FF2B5EF4-FFF2-40B4-BE49-F238E27FC236}">
                    <a16:creationId xmlns:a16="http://schemas.microsoft.com/office/drawing/2014/main" id="{00000000-0008-0000-0200-0000010C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7" name="Picture 126" descr="C:\DocumentosIzas\Calidad\Marca AENOR\iqnetms.bmp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8" name="Group 130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pSpPr>
          <a:grpSpLocks/>
        </xdr:cNvGrpSpPr>
      </xdr:nvGrpSpPr>
      <xdr:grpSpPr bwMode="auto">
        <a:xfrm>
          <a:off x="14811375" y="11372850"/>
          <a:ext cx="733425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4" name="Object 2" hidden="1">
                <a:extLst>
                  <a:ext uri="{63B3BB69-23CF-44E3-9099-C40C66FF867C}">
                    <a14:compatExt spid="_x0000_s3074"/>
                  </a:ext>
                  <a:ext uri="{FF2B5EF4-FFF2-40B4-BE49-F238E27FC236}">
                    <a16:creationId xmlns:a16="http://schemas.microsoft.com/office/drawing/2014/main" id="{00000000-0008-0000-0200-0000020C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10" name="Picture 132" descr="C:\DocumentosIzas\Calidad\Marca AENOR\iqnetms.bmp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</xdr:col>
      <xdr:colOff>38100</xdr:colOff>
      <xdr:row>1</xdr:row>
      <xdr:rowOff>9525</xdr:rowOff>
    </xdr:from>
    <xdr:to>
      <xdr:col>10</xdr:col>
      <xdr:colOff>352425</xdr:colOff>
      <xdr:row>6</xdr:row>
      <xdr:rowOff>66675</xdr:rowOff>
    </xdr:to>
    <xdr:grpSp>
      <xdr:nvGrpSpPr>
        <xdr:cNvPr id="11" name="Group 133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pSpPr>
          <a:grpSpLocks/>
        </xdr:cNvGrpSpPr>
      </xdr:nvGrpSpPr>
      <xdr:grpSpPr bwMode="auto">
        <a:xfrm>
          <a:off x="7391400" y="133350"/>
          <a:ext cx="6543675" cy="533400"/>
          <a:chOff x="4" y="4"/>
          <a:chExt cx="612" cy="78"/>
        </a:xfrm>
      </xdr:grpSpPr>
      <xdr:sp macro="" textlink="">
        <xdr:nvSpPr>
          <xdr:cNvPr id="12" name="Text Box 134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3" y="7"/>
            <a:ext cx="313" cy="6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endParaRPr lang="es-ES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Ogasun, Finantza eta Aurrekontu Saila</a:t>
            </a: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Departamento de Hacienda, Finanzas y Presupuestos</a:t>
            </a:r>
            <a:endParaRPr lang="es-E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13" name="Picture 135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" y="4"/>
            <a:ext cx="220" cy="7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4</xdr:col>
      <xdr:colOff>647700</xdr:colOff>
      <xdr:row>5</xdr:row>
      <xdr:rowOff>28575</xdr:rowOff>
    </xdr:to>
    <xdr:grpSp>
      <xdr:nvGrpSpPr>
        <xdr:cNvPr id="2" name="Group 118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>
          <a:grpSpLocks/>
        </xdr:cNvGrpSpPr>
      </xdr:nvGrpSpPr>
      <xdr:grpSpPr bwMode="auto">
        <a:xfrm>
          <a:off x="38100" y="0"/>
          <a:ext cx="6457950" cy="533400"/>
          <a:chOff x="4" y="4"/>
          <a:chExt cx="612" cy="78"/>
        </a:xfrm>
      </xdr:grpSpPr>
      <xdr:sp macro="" textlink="">
        <xdr:nvSpPr>
          <xdr:cNvPr id="3" name="Text Box 119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3" y="7"/>
            <a:ext cx="313" cy="6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endParaRPr lang="es-ES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Ogasun, Finantza eta Aurrekontu Saila</a:t>
            </a: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Departamento de Hacienda, Finanzas y Presupuestos</a:t>
            </a:r>
            <a:endParaRPr lang="es-E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4" name="Picture 120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" y="4"/>
            <a:ext cx="220" cy="7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5" name="Group 12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097" name="Object 1" hidden="1">
                <a:extLst>
                  <a:ext uri="{63B3BB69-23CF-44E3-9099-C40C66FF867C}">
                    <a14:compatExt spid="_x0000_s4097"/>
                  </a:ext>
                  <a:ext uri="{FF2B5EF4-FFF2-40B4-BE49-F238E27FC236}">
                    <a16:creationId xmlns:a16="http://schemas.microsoft.com/office/drawing/2014/main" id="{00000000-0008-0000-0300-00000110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7" name="Picture 126" descr="C:\DocumentosIzas\Calidad\Marca AENOR\iqnetms.bmp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8" name="Group 130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pSpPr>
          <a:grpSpLocks/>
        </xdr:cNvGrpSpPr>
      </xdr:nvGrpSpPr>
      <xdr:grpSpPr bwMode="auto">
        <a:xfrm>
          <a:off x="14811375" y="11372850"/>
          <a:ext cx="733425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098" name="Object 2" hidden="1">
                <a:extLst>
                  <a:ext uri="{63B3BB69-23CF-44E3-9099-C40C66FF867C}">
                    <a14:compatExt spid="_x0000_s4098"/>
                  </a:ext>
                  <a:ext uri="{FF2B5EF4-FFF2-40B4-BE49-F238E27FC236}">
                    <a16:creationId xmlns:a16="http://schemas.microsoft.com/office/drawing/2014/main" id="{00000000-0008-0000-0300-00000210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10" name="Picture 132" descr="C:\DocumentosIzas\Calidad\Marca AENOR\iqnetms.bmp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</xdr:col>
      <xdr:colOff>38100</xdr:colOff>
      <xdr:row>1</xdr:row>
      <xdr:rowOff>9525</xdr:rowOff>
    </xdr:from>
    <xdr:to>
      <xdr:col>10</xdr:col>
      <xdr:colOff>352425</xdr:colOff>
      <xdr:row>6</xdr:row>
      <xdr:rowOff>66675</xdr:rowOff>
    </xdr:to>
    <xdr:grpSp>
      <xdr:nvGrpSpPr>
        <xdr:cNvPr id="11" name="Group 133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GrpSpPr>
          <a:grpSpLocks/>
        </xdr:cNvGrpSpPr>
      </xdr:nvGrpSpPr>
      <xdr:grpSpPr bwMode="auto">
        <a:xfrm>
          <a:off x="7391400" y="133350"/>
          <a:ext cx="6543675" cy="533400"/>
          <a:chOff x="4" y="4"/>
          <a:chExt cx="612" cy="78"/>
        </a:xfrm>
      </xdr:grpSpPr>
      <xdr:sp macro="" textlink="">
        <xdr:nvSpPr>
          <xdr:cNvPr id="12" name="Text Box 134">
            <a:extLst>
              <a:ext uri="{FF2B5EF4-FFF2-40B4-BE49-F238E27FC236}">
                <a16:creationId xmlns:a16="http://schemas.microsoft.com/office/drawing/2014/main" id="{00000000-0008-0000-0300-00000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3" y="7"/>
            <a:ext cx="313" cy="6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endParaRPr lang="es-ES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Ogasun, Finantza eta Aurrekontu Saila</a:t>
            </a: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Departamento de Hacienda, Finanzas y Presupuestos</a:t>
            </a:r>
            <a:endParaRPr lang="es-E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13" name="Picture 135">
            <a:extLst>
              <a:ext uri="{FF2B5EF4-FFF2-40B4-BE49-F238E27FC236}">
                <a16:creationId xmlns:a16="http://schemas.microsoft.com/office/drawing/2014/main" id="{00000000-0008-0000-0300-00000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" y="4"/>
            <a:ext cx="220" cy="7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4</xdr:col>
      <xdr:colOff>647700</xdr:colOff>
      <xdr:row>5</xdr:row>
      <xdr:rowOff>28575</xdr:rowOff>
    </xdr:to>
    <xdr:grpSp>
      <xdr:nvGrpSpPr>
        <xdr:cNvPr id="2" name="Group 118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>
          <a:grpSpLocks/>
        </xdr:cNvGrpSpPr>
      </xdr:nvGrpSpPr>
      <xdr:grpSpPr bwMode="auto">
        <a:xfrm>
          <a:off x="38100" y="0"/>
          <a:ext cx="6457950" cy="533400"/>
          <a:chOff x="4" y="4"/>
          <a:chExt cx="612" cy="78"/>
        </a:xfrm>
      </xdr:grpSpPr>
      <xdr:sp macro="" textlink="">
        <xdr:nvSpPr>
          <xdr:cNvPr id="3" name="Text Box 119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3" y="7"/>
            <a:ext cx="313" cy="6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endParaRPr lang="es-ES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Ogasun, Finantza eta Aurrekontu Saila</a:t>
            </a: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Departamento de Hacienda, Finanzas y Presupuestos</a:t>
            </a:r>
            <a:endParaRPr lang="es-E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4" name="Picture 120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" y="4"/>
            <a:ext cx="220" cy="7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5" name="Group 12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5121" name="Object 1" hidden="1">
                <a:extLst>
                  <a:ext uri="{63B3BB69-23CF-44E3-9099-C40C66FF867C}">
                    <a14:compatExt spid="_x0000_s5121"/>
                  </a:ext>
                  <a:ext uri="{FF2B5EF4-FFF2-40B4-BE49-F238E27FC236}">
                    <a16:creationId xmlns:a16="http://schemas.microsoft.com/office/drawing/2014/main" id="{00000000-0008-0000-0400-00000114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7" name="Picture 126" descr="C:\DocumentosIzas\Calidad\Marca AENOR\iqnetms.bmp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8" name="Group 130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>
          <a:grpSpLocks/>
        </xdr:cNvGrpSpPr>
      </xdr:nvGrpSpPr>
      <xdr:grpSpPr bwMode="auto">
        <a:xfrm>
          <a:off x="14811375" y="11372850"/>
          <a:ext cx="733425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5122" name="Object 2" hidden="1">
                <a:extLst>
                  <a:ext uri="{63B3BB69-23CF-44E3-9099-C40C66FF867C}">
                    <a14:compatExt spid="_x0000_s5122"/>
                  </a:ext>
                  <a:ext uri="{FF2B5EF4-FFF2-40B4-BE49-F238E27FC236}">
                    <a16:creationId xmlns:a16="http://schemas.microsoft.com/office/drawing/2014/main" id="{00000000-0008-0000-0400-00000214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10" name="Picture 132" descr="C:\DocumentosIzas\Calidad\Marca AENOR\iqnetms.bmp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</xdr:col>
      <xdr:colOff>38100</xdr:colOff>
      <xdr:row>1</xdr:row>
      <xdr:rowOff>9525</xdr:rowOff>
    </xdr:from>
    <xdr:to>
      <xdr:col>10</xdr:col>
      <xdr:colOff>352425</xdr:colOff>
      <xdr:row>6</xdr:row>
      <xdr:rowOff>66675</xdr:rowOff>
    </xdr:to>
    <xdr:grpSp>
      <xdr:nvGrpSpPr>
        <xdr:cNvPr id="11" name="Group 133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GrpSpPr>
          <a:grpSpLocks/>
        </xdr:cNvGrpSpPr>
      </xdr:nvGrpSpPr>
      <xdr:grpSpPr bwMode="auto">
        <a:xfrm>
          <a:off x="7391400" y="133350"/>
          <a:ext cx="6543675" cy="533400"/>
          <a:chOff x="4" y="4"/>
          <a:chExt cx="612" cy="78"/>
        </a:xfrm>
      </xdr:grpSpPr>
      <xdr:sp macro="" textlink="">
        <xdr:nvSpPr>
          <xdr:cNvPr id="12" name="Text Box 134"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3" y="7"/>
            <a:ext cx="313" cy="6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endParaRPr lang="es-ES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Ogasun, Finantza eta Aurrekontu Saila</a:t>
            </a: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Departamento de Hacienda, Finanzas y Presupuestos</a:t>
            </a:r>
            <a:endParaRPr lang="es-E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13" name="Picture 135"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" y="4"/>
            <a:ext cx="220" cy="7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4</xdr:col>
      <xdr:colOff>647700</xdr:colOff>
      <xdr:row>5</xdr:row>
      <xdr:rowOff>28575</xdr:rowOff>
    </xdr:to>
    <xdr:grpSp>
      <xdr:nvGrpSpPr>
        <xdr:cNvPr id="2" name="Group 118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>
          <a:grpSpLocks/>
        </xdr:cNvGrpSpPr>
      </xdr:nvGrpSpPr>
      <xdr:grpSpPr bwMode="auto">
        <a:xfrm>
          <a:off x="38100" y="0"/>
          <a:ext cx="6457950" cy="533400"/>
          <a:chOff x="4" y="4"/>
          <a:chExt cx="612" cy="78"/>
        </a:xfrm>
      </xdr:grpSpPr>
      <xdr:sp macro="" textlink="">
        <xdr:nvSpPr>
          <xdr:cNvPr id="3" name="Text Box 119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3" y="7"/>
            <a:ext cx="313" cy="6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endParaRPr lang="es-ES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Ogasun, Finantza eta Aurrekontu Saila</a:t>
            </a: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Departamento de Hacienda, Finanzas y Presupuestos</a:t>
            </a:r>
            <a:endParaRPr lang="es-E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4" name="Picture 120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" y="4"/>
            <a:ext cx="220" cy="7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4</xdr:col>
      <xdr:colOff>161925</xdr:colOff>
      <xdr:row>123</xdr:row>
      <xdr:rowOff>57150</xdr:rowOff>
    </xdr:from>
    <xdr:to>
      <xdr:col>5</xdr:col>
      <xdr:colOff>104775</xdr:colOff>
      <xdr:row>130</xdr:row>
      <xdr:rowOff>76200</xdr:rowOff>
    </xdr:to>
    <xdr:grpSp>
      <xdr:nvGrpSpPr>
        <xdr:cNvPr id="5" name="Group 12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>
          <a:grpSpLocks/>
        </xdr:cNvGrpSpPr>
      </xdr:nvGrpSpPr>
      <xdr:grpSpPr bwMode="auto">
        <a:xfrm>
          <a:off x="6010275" y="11344275"/>
          <a:ext cx="685800" cy="762000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6145" name="Object 1" hidden="1">
                <a:extLst>
                  <a:ext uri="{63B3BB69-23CF-44E3-9099-C40C66FF867C}">
                    <a14:compatExt spid="_x0000_s6145"/>
                  </a:ext>
                  <a:ext uri="{FF2B5EF4-FFF2-40B4-BE49-F238E27FC236}">
                    <a16:creationId xmlns:a16="http://schemas.microsoft.com/office/drawing/2014/main" id="{00000000-0008-0000-0500-00000118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7" name="Picture 126" descr="C:\DocumentosIzas\Calidad\Marca AENOR\iqnetms.bmp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66675</xdr:rowOff>
    </xdr:to>
    <xdr:grpSp>
      <xdr:nvGrpSpPr>
        <xdr:cNvPr id="8" name="Group 130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pSpPr>
          <a:grpSpLocks/>
        </xdr:cNvGrpSpPr>
      </xdr:nvGrpSpPr>
      <xdr:grpSpPr bwMode="auto">
        <a:xfrm>
          <a:off x="14811375" y="11372850"/>
          <a:ext cx="733425" cy="838200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6146" name="Object 2" hidden="1">
                <a:extLst>
                  <a:ext uri="{63B3BB69-23CF-44E3-9099-C40C66FF867C}">
                    <a14:compatExt spid="_x0000_s6146"/>
                  </a:ext>
                  <a:ext uri="{FF2B5EF4-FFF2-40B4-BE49-F238E27FC236}">
                    <a16:creationId xmlns:a16="http://schemas.microsoft.com/office/drawing/2014/main" id="{00000000-0008-0000-0500-00000218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10" name="Picture 132" descr="C:\DocumentosIzas\Calidad\Marca AENOR\iqnetms.bmp"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</xdr:col>
      <xdr:colOff>38100</xdr:colOff>
      <xdr:row>1</xdr:row>
      <xdr:rowOff>9525</xdr:rowOff>
    </xdr:from>
    <xdr:to>
      <xdr:col>10</xdr:col>
      <xdr:colOff>352425</xdr:colOff>
      <xdr:row>6</xdr:row>
      <xdr:rowOff>66675</xdr:rowOff>
    </xdr:to>
    <xdr:grpSp>
      <xdr:nvGrpSpPr>
        <xdr:cNvPr id="11" name="Group 133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pSpPr>
          <a:grpSpLocks/>
        </xdr:cNvGrpSpPr>
      </xdr:nvGrpSpPr>
      <xdr:grpSpPr bwMode="auto">
        <a:xfrm>
          <a:off x="7391400" y="133350"/>
          <a:ext cx="6543675" cy="533400"/>
          <a:chOff x="4" y="4"/>
          <a:chExt cx="612" cy="78"/>
        </a:xfrm>
      </xdr:grpSpPr>
      <xdr:sp macro="" textlink="">
        <xdr:nvSpPr>
          <xdr:cNvPr id="12" name="Text Box 134"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3" y="7"/>
            <a:ext cx="313" cy="6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endParaRPr lang="es-ES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Ogasun, Finantza eta Aurrekontu Saila</a:t>
            </a: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Departamento de Hacienda, Finanzas y Presupuestos</a:t>
            </a:r>
            <a:endParaRPr lang="es-E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13" name="Picture 135"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" y="4"/>
            <a:ext cx="220" cy="7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4</xdr:col>
      <xdr:colOff>647700</xdr:colOff>
      <xdr:row>5</xdr:row>
      <xdr:rowOff>28575</xdr:rowOff>
    </xdr:to>
    <xdr:grpSp>
      <xdr:nvGrpSpPr>
        <xdr:cNvPr id="2" name="Group 118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>
          <a:grpSpLocks/>
        </xdr:cNvGrpSpPr>
      </xdr:nvGrpSpPr>
      <xdr:grpSpPr bwMode="auto">
        <a:xfrm>
          <a:off x="38100" y="0"/>
          <a:ext cx="6457950" cy="533400"/>
          <a:chOff x="4" y="4"/>
          <a:chExt cx="612" cy="78"/>
        </a:xfrm>
      </xdr:grpSpPr>
      <xdr:sp macro="" textlink="">
        <xdr:nvSpPr>
          <xdr:cNvPr id="3" name="Text Box 119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3" y="7"/>
            <a:ext cx="313" cy="6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endParaRPr lang="es-ES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Ogasun, Finantza eta Aurrekontu Saila</a:t>
            </a: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Departamento de Hacienda, Finanzas y Presupuestos</a:t>
            </a:r>
            <a:endParaRPr lang="es-E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4" name="Picture 120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" y="4"/>
            <a:ext cx="220" cy="7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4</xdr:col>
      <xdr:colOff>114300</xdr:colOff>
      <xdr:row>123</xdr:row>
      <xdr:rowOff>57150</xdr:rowOff>
    </xdr:from>
    <xdr:to>
      <xdr:col>5</xdr:col>
      <xdr:colOff>57150</xdr:colOff>
      <xdr:row>131</xdr:row>
      <xdr:rowOff>38100</xdr:rowOff>
    </xdr:to>
    <xdr:grpSp>
      <xdr:nvGrpSpPr>
        <xdr:cNvPr id="5" name="Group 12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pSpPr>
          <a:grpSpLocks/>
        </xdr:cNvGrpSpPr>
      </xdr:nvGrpSpPr>
      <xdr:grpSpPr bwMode="auto">
        <a:xfrm>
          <a:off x="5962650" y="11344275"/>
          <a:ext cx="685800" cy="838200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169" name="Object 1" hidden="1">
                <a:extLst>
                  <a:ext uri="{63B3BB69-23CF-44E3-9099-C40C66FF867C}">
                    <a14:compatExt spid="_x0000_s7169"/>
                  </a:ext>
                  <a:ext uri="{FF2B5EF4-FFF2-40B4-BE49-F238E27FC236}">
                    <a16:creationId xmlns:a16="http://schemas.microsoft.com/office/drawing/2014/main" id="{00000000-0008-0000-0600-0000011C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7" name="Picture 126" descr="C:\DocumentosIzas\Calidad\Marca AENOR\iqnetms.bmp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57150</xdr:rowOff>
    </xdr:to>
    <xdr:grpSp>
      <xdr:nvGrpSpPr>
        <xdr:cNvPr id="8" name="Group 130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GrpSpPr>
          <a:grpSpLocks/>
        </xdr:cNvGrpSpPr>
      </xdr:nvGrpSpPr>
      <xdr:grpSpPr bwMode="auto">
        <a:xfrm>
          <a:off x="14811375" y="11372850"/>
          <a:ext cx="733425" cy="8286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170" name="Object 2" hidden="1">
                <a:extLst>
                  <a:ext uri="{63B3BB69-23CF-44E3-9099-C40C66FF867C}">
                    <a14:compatExt spid="_x0000_s7170"/>
                  </a:ext>
                  <a:ext uri="{FF2B5EF4-FFF2-40B4-BE49-F238E27FC236}">
                    <a16:creationId xmlns:a16="http://schemas.microsoft.com/office/drawing/2014/main" id="{00000000-0008-0000-0600-0000021C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10" name="Picture 132" descr="C:\DocumentosIzas\Calidad\Marca AENOR\iqnetms.bmp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</xdr:col>
      <xdr:colOff>38100</xdr:colOff>
      <xdr:row>1</xdr:row>
      <xdr:rowOff>9525</xdr:rowOff>
    </xdr:from>
    <xdr:to>
      <xdr:col>10</xdr:col>
      <xdr:colOff>352425</xdr:colOff>
      <xdr:row>6</xdr:row>
      <xdr:rowOff>66675</xdr:rowOff>
    </xdr:to>
    <xdr:grpSp>
      <xdr:nvGrpSpPr>
        <xdr:cNvPr id="11" name="Group 133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GrpSpPr>
          <a:grpSpLocks/>
        </xdr:cNvGrpSpPr>
      </xdr:nvGrpSpPr>
      <xdr:grpSpPr bwMode="auto">
        <a:xfrm>
          <a:off x="7391400" y="133350"/>
          <a:ext cx="6543675" cy="533400"/>
          <a:chOff x="4" y="4"/>
          <a:chExt cx="612" cy="78"/>
        </a:xfrm>
      </xdr:grpSpPr>
      <xdr:sp macro="" textlink="">
        <xdr:nvSpPr>
          <xdr:cNvPr id="12" name="Text Box 134">
            <a:extLst>
              <a:ext uri="{FF2B5EF4-FFF2-40B4-BE49-F238E27FC236}">
                <a16:creationId xmlns:a16="http://schemas.microsoft.com/office/drawing/2014/main" id="{00000000-0008-0000-0600-00000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3" y="7"/>
            <a:ext cx="313" cy="6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endParaRPr lang="es-ES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Ogasun, Finantza eta Aurrekontu Saila</a:t>
            </a: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Departamento de Hacienda, Finanzas y Presupuestos</a:t>
            </a:r>
            <a:endParaRPr lang="es-E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13" name="Picture 135">
            <a:extLst>
              <a:ext uri="{FF2B5EF4-FFF2-40B4-BE49-F238E27FC236}">
                <a16:creationId xmlns:a16="http://schemas.microsoft.com/office/drawing/2014/main" id="{00000000-0008-0000-0600-00000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" y="4"/>
            <a:ext cx="220" cy="7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4</xdr:col>
      <xdr:colOff>647700</xdr:colOff>
      <xdr:row>5</xdr:row>
      <xdr:rowOff>28575</xdr:rowOff>
    </xdr:to>
    <xdr:grpSp>
      <xdr:nvGrpSpPr>
        <xdr:cNvPr id="2" name="Group 118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>
          <a:grpSpLocks/>
        </xdr:cNvGrpSpPr>
      </xdr:nvGrpSpPr>
      <xdr:grpSpPr bwMode="auto">
        <a:xfrm>
          <a:off x="38100" y="0"/>
          <a:ext cx="6457950" cy="533400"/>
          <a:chOff x="4" y="4"/>
          <a:chExt cx="612" cy="78"/>
        </a:xfrm>
      </xdr:grpSpPr>
      <xdr:sp macro="" textlink="">
        <xdr:nvSpPr>
          <xdr:cNvPr id="3" name="Text Box 119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3" y="7"/>
            <a:ext cx="313" cy="6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endParaRPr lang="es-ES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Ogasun, Finantza eta Aurrekontu Saila</a:t>
            </a: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Departamento de Hacienda, Finanzas y Presupuestos</a:t>
            </a:r>
            <a:endParaRPr lang="es-E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4" name="Picture 120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" y="4"/>
            <a:ext cx="220" cy="7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4</xdr:col>
      <xdr:colOff>123825</xdr:colOff>
      <xdr:row>123</xdr:row>
      <xdr:rowOff>57150</xdr:rowOff>
    </xdr:from>
    <xdr:to>
      <xdr:col>5</xdr:col>
      <xdr:colOff>66675</xdr:colOff>
      <xdr:row>131</xdr:row>
      <xdr:rowOff>66675</xdr:rowOff>
    </xdr:to>
    <xdr:grpSp>
      <xdr:nvGrpSpPr>
        <xdr:cNvPr id="5" name="Group 12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pSpPr>
          <a:grpSpLocks/>
        </xdr:cNvGrpSpPr>
      </xdr:nvGrpSpPr>
      <xdr:grpSpPr bwMode="auto">
        <a:xfrm>
          <a:off x="597217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8193" name="Object 1" hidden="1">
                <a:extLst>
                  <a:ext uri="{63B3BB69-23CF-44E3-9099-C40C66FF867C}">
                    <a14:compatExt spid="_x0000_s8193"/>
                  </a:ext>
                  <a:ext uri="{FF2B5EF4-FFF2-40B4-BE49-F238E27FC236}">
                    <a16:creationId xmlns:a16="http://schemas.microsoft.com/office/drawing/2014/main" id="{00000000-0008-0000-0700-00000120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7" name="Picture 126" descr="C:\DocumentosIzas\Calidad\Marca AENOR\iqnetms.bmp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8" name="Group 130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pSpPr>
          <a:grpSpLocks/>
        </xdr:cNvGrpSpPr>
      </xdr:nvGrpSpPr>
      <xdr:grpSpPr bwMode="auto">
        <a:xfrm>
          <a:off x="14811375" y="11372850"/>
          <a:ext cx="733425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8194" name="Object 2" hidden="1">
                <a:extLst>
                  <a:ext uri="{63B3BB69-23CF-44E3-9099-C40C66FF867C}">
                    <a14:compatExt spid="_x0000_s8194"/>
                  </a:ext>
                  <a:ext uri="{FF2B5EF4-FFF2-40B4-BE49-F238E27FC236}">
                    <a16:creationId xmlns:a16="http://schemas.microsoft.com/office/drawing/2014/main" id="{00000000-0008-0000-0700-00000220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10" name="Picture 132" descr="C:\DocumentosIzas\Calidad\Marca AENOR\iqnetms.bmp"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</xdr:col>
      <xdr:colOff>38100</xdr:colOff>
      <xdr:row>1</xdr:row>
      <xdr:rowOff>9525</xdr:rowOff>
    </xdr:from>
    <xdr:to>
      <xdr:col>10</xdr:col>
      <xdr:colOff>352425</xdr:colOff>
      <xdr:row>6</xdr:row>
      <xdr:rowOff>66675</xdr:rowOff>
    </xdr:to>
    <xdr:grpSp>
      <xdr:nvGrpSpPr>
        <xdr:cNvPr id="11" name="Group 133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GrpSpPr>
          <a:grpSpLocks/>
        </xdr:cNvGrpSpPr>
      </xdr:nvGrpSpPr>
      <xdr:grpSpPr bwMode="auto">
        <a:xfrm>
          <a:off x="7391400" y="133350"/>
          <a:ext cx="6543675" cy="533400"/>
          <a:chOff x="4" y="4"/>
          <a:chExt cx="612" cy="78"/>
        </a:xfrm>
      </xdr:grpSpPr>
      <xdr:sp macro="" textlink="">
        <xdr:nvSpPr>
          <xdr:cNvPr id="12" name="Text Box 134">
            <a:extLst>
              <a:ext uri="{FF2B5EF4-FFF2-40B4-BE49-F238E27FC236}">
                <a16:creationId xmlns:a16="http://schemas.microsoft.com/office/drawing/2014/main" id="{00000000-0008-0000-0700-00000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3" y="7"/>
            <a:ext cx="313" cy="6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endParaRPr lang="es-ES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Ogasun, Finantza eta Aurrekontu Saila</a:t>
            </a: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Departamento de Hacienda, Finanzas y Presupuestos</a:t>
            </a:r>
            <a:endParaRPr lang="es-E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13" name="Picture 135">
            <a:extLst>
              <a:ext uri="{FF2B5EF4-FFF2-40B4-BE49-F238E27FC236}">
                <a16:creationId xmlns:a16="http://schemas.microsoft.com/office/drawing/2014/main" id="{00000000-0008-0000-0700-00000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" y="4"/>
            <a:ext cx="220" cy="7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4</xdr:col>
      <xdr:colOff>647700</xdr:colOff>
      <xdr:row>5</xdr:row>
      <xdr:rowOff>28575</xdr:rowOff>
    </xdr:to>
    <xdr:grpSp>
      <xdr:nvGrpSpPr>
        <xdr:cNvPr id="2" name="Group 118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>
          <a:grpSpLocks/>
        </xdr:cNvGrpSpPr>
      </xdr:nvGrpSpPr>
      <xdr:grpSpPr bwMode="auto">
        <a:xfrm>
          <a:off x="38100" y="0"/>
          <a:ext cx="6457950" cy="533400"/>
          <a:chOff x="4" y="4"/>
          <a:chExt cx="612" cy="78"/>
        </a:xfrm>
      </xdr:grpSpPr>
      <xdr:sp macro="" textlink="">
        <xdr:nvSpPr>
          <xdr:cNvPr id="3" name="Text Box 119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3" y="7"/>
            <a:ext cx="313" cy="6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endParaRPr lang="es-ES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Ogasun, Finantza eta Aurrekontu Saila</a:t>
            </a: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Departamento de Hacienda, Finanzas y Presupuestos</a:t>
            </a:r>
            <a:endParaRPr lang="es-E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4" name="Picture 120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" y="4"/>
            <a:ext cx="220" cy="7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5" name="Group 12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9217" name="Object 1" hidden="1">
                <a:extLst>
                  <a:ext uri="{63B3BB69-23CF-44E3-9099-C40C66FF867C}">
                    <a14:compatExt spid="_x0000_s9217"/>
                  </a:ext>
                  <a:ext uri="{FF2B5EF4-FFF2-40B4-BE49-F238E27FC236}">
                    <a16:creationId xmlns:a16="http://schemas.microsoft.com/office/drawing/2014/main" id="{00000000-0008-0000-0800-00000124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7" name="Picture 126" descr="C:\DocumentosIzas\Calidad\Marca AENOR\iqnetms.bmp">
            <a:extLst>
              <a:ext uri="{FF2B5EF4-FFF2-40B4-BE49-F238E27FC236}">
                <a16:creationId xmlns:a16="http://schemas.microsoft.com/office/drawing/2014/main" id="{00000000-0008-0000-08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8" name="Group 130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pSpPr>
          <a:grpSpLocks/>
        </xdr:cNvGrpSpPr>
      </xdr:nvGrpSpPr>
      <xdr:grpSpPr bwMode="auto">
        <a:xfrm>
          <a:off x="14811375" y="11372850"/>
          <a:ext cx="733425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9218" name="Object 2" hidden="1">
                <a:extLst>
                  <a:ext uri="{63B3BB69-23CF-44E3-9099-C40C66FF867C}">
                    <a14:compatExt spid="_x0000_s9218"/>
                  </a:ext>
                  <a:ext uri="{FF2B5EF4-FFF2-40B4-BE49-F238E27FC236}">
                    <a16:creationId xmlns:a16="http://schemas.microsoft.com/office/drawing/2014/main" id="{00000000-0008-0000-0800-00000224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10" name="Picture 132" descr="C:\DocumentosIzas\Calidad\Marca AENOR\iqnetms.bmp">
            <a:extLst>
              <a:ext uri="{FF2B5EF4-FFF2-40B4-BE49-F238E27FC236}">
                <a16:creationId xmlns:a16="http://schemas.microsoft.com/office/drawing/2014/main" id="{00000000-0008-0000-08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</xdr:col>
      <xdr:colOff>38100</xdr:colOff>
      <xdr:row>1</xdr:row>
      <xdr:rowOff>9525</xdr:rowOff>
    </xdr:from>
    <xdr:to>
      <xdr:col>10</xdr:col>
      <xdr:colOff>352425</xdr:colOff>
      <xdr:row>6</xdr:row>
      <xdr:rowOff>66675</xdr:rowOff>
    </xdr:to>
    <xdr:grpSp>
      <xdr:nvGrpSpPr>
        <xdr:cNvPr id="11" name="Group 133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GrpSpPr>
          <a:grpSpLocks/>
        </xdr:cNvGrpSpPr>
      </xdr:nvGrpSpPr>
      <xdr:grpSpPr bwMode="auto">
        <a:xfrm>
          <a:off x="7391400" y="133350"/>
          <a:ext cx="6543675" cy="533400"/>
          <a:chOff x="4" y="4"/>
          <a:chExt cx="612" cy="78"/>
        </a:xfrm>
      </xdr:grpSpPr>
      <xdr:sp macro="" textlink="">
        <xdr:nvSpPr>
          <xdr:cNvPr id="12" name="Text Box 134">
            <a:extLst>
              <a:ext uri="{FF2B5EF4-FFF2-40B4-BE49-F238E27FC236}">
                <a16:creationId xmlns:a16="http://schemas.microsoft.com/office/drawing/2014/main" id="{00000000-0008-0000-0800-00000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3" y="7"/>
            <a:ext cx="313" cy="6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endParaRPr lang="es-ES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Ogasun, Finantza eta Aurrekontu Saila</a:t>
            </a: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Departamento de Hacienda, Finanzas y Presupuestos</a:t>
            </a:r>
            <a:endParaRPr lang="es-E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13" name="Picture 135">
            <a:extLst>
              <a:ext uri="{FF2B5EF4-FFF2-40B4-BE49-F238E27FC236}">
                <a16:creationId xmlns:a16="http://schemas.microsoft.com/office/drawing/2014/main" id="{00000000-0008-0000-0800-00000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" y="4"/>
            <a:ext cx="220" cy="7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oleObject" Target="../embeddings/oleObject20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6" Type="http://schemas.openxmlformats.org/officeDocument/2006/relationships/oleObject" Target="../embeddings/oleObject2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6" Type="http://schemas.openxmlformats.org/officeDocument/2006/relationships/oleObject" Target="../embeddings/oleObject2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8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10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1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oleObject1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oleObject1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6" Type="http://schemas.openxmlformats.org/officeDocument/2006/relationships/oleObject" Target="../embeddings/oleObject18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6"/>
  <sheetViews>
    <sheetView showGridLines="0" workbookViewId="0">
      <selection activeCell="A30" sqref="A30"/>
    </sheetView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10.285156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/>
    <row r="3" spans="1:14" ht="8.1" customHeight="1" x14ac:dyDescent="0.15"/>
    <row r="4" spans="1:14" ht="8.1" customHeight="1" x14ac:dyDescent="0.15"/>
    <row r="5" spans="1:14" ht="8.1" customHeight="1" x14ac:dyDescent="0.15"/>
    <row r="6" spans="1:14" ht="8.1" customHeight="1" x14ac:dyDescent="0.15"/>
    <row r="7" spans="1:14" x14ac:dyDescent="0.15">
      <c r="E7" s="16" t="s">
        <v>62</v>
      </c>
      <c r="M7" s="16" t="str">
        <f>+E7</f>
        <v>GP-10-01-IMP/VER:08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0" t="s">
        <v>93</v>
      </c>
      <c r="B9" s="20" t="s">
        <v>26</v>
      </c>
      <c r="C9" s="20" t="s">
        <v>16</v>
      </c>
      <c r="D9" s="20" t="s">
        <v>28</v>
      </c>
      <c r="E9" s="45" t="s">
        <v>17</v>
      </c>
      <c r="G9" s="60" t="s">
        <v>96</v>
      </c>
      <c r="H9" s="20" t="s">
        <v>19</v>
      </c>
      <c r="I9" s="20" t="s">
        <v>29</v>
      </c>
      <c r="J9" s="20" t="s">
        <v>20</v>
      </c>
      <c r="K9" s="20" t="s">
        <v>21</v>
      </c>
      <c r="L9" s="20" t="s">
        <v>33</v>
      </c>
      <c r="M9" s="45" t="s">
        <v>24</v>
      </c>
      <c r="N9" s="56"/>
    </row>
    <row r="10" spans="1:14" s="11" customFormat="1" ht="10.5" x14ac:dyDescent="0.15">
      <c r="A10" s="61"/>
      <c r="B10" s="20" t="s">
        <v>27</v>
      </c>
      <c r="C10" s="20"/>
      <c r="D10" s="20" t="s">
        <v>26</v>
      </c>
      <c r="E10" s="45"/>
      <c r="G10" s="61"/>
      <c r="H10" s="20" t="s">
        <v>31</v>
      </c>
      <c r="I10" s="20" t="s">
        <v>35</v>
      </c>
      <c r="J10" s="20"/>
      <c r="K10" s="20"/>
      <c r="L10" s="20" t="s">
        <v>34</v>
      </c>
      <c r="M10" s="45"/>
      <c r="N10" s="56"/>
    </row>
    <row r="11" spans="1:14" s="11" customFormat="1" ht="10.5" x14ac:dyDescent="0.15">
      <c r="A11" s="61" t="s">
        <v>94</v>
      </c>
      <c r="B11" s="20" t="s">
        <v>25</v>
      </c>
      <c r="C11" s="20" t="s">
        <v>13</v>
      </c>
      <c r="D11" s="20" t="s">
        <v>14</v>
      </c>
      <c r="E11" s="45" t="s">
        <v>18</v>
      </c>
      <c r="G11" s="60" t="s">
        <v>95</v>
      </c>
      <c r="H11" s="20" t="s">
        <v>32</v>
      </c>
      <c r="I11" s="20" t="s">
        <v>30</v>
      </c>
      <c r="J11" s="20" t="s">
        <v>12</v>
      </c>
      <c r="K11" s="20" t="s">
        <v>22</v>
      </c>
      <c r="L11" s="20" t="s">
        <v>23</v>
      </c>
      <c r="M11" s="45" t="s">
        <v>36</v>
      </c>
      <c r="N11" s="56"/>
    </row>
    <row r="12" spans="1:14" ht="5.0999999999999996" customHeight="1" x14ac:dyDescent="0.15">
      <c r="A12" s="7"/>
      <c r="B12" s="5"/>
      <c r="C12" s="5"/>
      <c r="D12" s="5"/>
      <c r="E12" s="9"/>
      <c r="G12" s="57"/>
      <c r="H12" s="53"/>
      <c r="I12" s="53"/>
      <c r="J12" s="53"/>
      <c r="K12" s="53"/>
      <c r="L12" s="53"/>
      <c r="M12" s="58"/>
      <c r="N12" s="19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18"/>
      <c r="I13" s="18"/>
      <c r="J13" s="18"/>
      <c r="K13" s="28"/>
      <c r="L13" s="18"/>
      <c r="M13" s="21"/>
      <c r="N13" s="19"/>
    </row>
    <row r="14" spans="1:14" s="43" customFormat="1" ht="9" customHeight="1" x14ac:dyDescent="0.15">
      <c r="A14" s="18" t="s">
        <v>0</v>
      </c>
      <c r="B14" s="41"/>
      <c r="C14" s="41"/>
      <c r="D14" s="41"/>
      <c r="E14" s="42"/>
      <c r="G14" s="18" t="s">
        <v>0</v>
      </c>
      <c r="H14" s="18"/>
      <c r="I14" s="18"/>
      <c r="J14" s="18"/>
      <c r="K14" s="28"/>
      <c r="L14" s="18"/>
      <c r="M14" s="21"/>
      <c r="N14" s="19"/>
    </row>
    <row r="15" spans="1:14" s="43" customFormat="1" ht="9" x14ac:dyDescent="0.15">
      <c r="A15" s="18" t="s">
        <v>84</v>
      </c>
      <c r="B15" s="22">
        <v>5016173.6500000004</v>
      </c>
      <c r="C15" s="22" t="s">
        <v>98</v>
      </c>
      <c r="D15" s="22">
        <v>1874308.62</v>
      </c>
      <c r="E15" s="23">
        <v>6890482.2699999996</v>
      </c>
      <c r="G15" s="18" t="s">
        <v>84</v>
      </c>
      <c r="H15" s="22">
        <v>6890482.2699999996</v>
      </c>
      <c r="I15" s="22">
        <v>5238971.34</v>
      </c>
      <c r="J15" s="22">
        <v>1651510.93</v>
      </c>
      <c r="K15" s="28">
        <f>IF(ISERROR((H15-I15)/ABS(I15)),"",(H15-I15)/ABS(I15))</f>
        <v>0.31523572526357813</v>
      </c>
      <c r="L15" s="22">
        <v>851200000</v>
      </c>
      <c r="M15" s="29">
        <f t="shared" ref="M15:M20" si="0">H15/L15</f>
        <v>8.0950214638157887E-3</v>
      </c>
      <c r="N15" s="19"/>
    </row>
    <row r="16" spans="1:14" s="43" customFormat="1" ht="9" x14ac:dyDescent="0.15">
      <c r="A16" s="18" t="s">
        <v>46</v>
      </c>
      <c r="B16" s="22">
        <v>28970.06</v>
      </c>
      <c r="C16" s="22" t="s">
        <v>98</v>
      </c>
      <c r="D16" s="22">
        <v>14270.75</v>
      </c>
      <c r="E16" s="23">
        <v>43240.81</v>
      </c>
      <c r="G16" s="18" t="s">
        <v>46</v>
      </c>
      <c r="H16" s="22">
        <v>43240.81</v>
      </c>
      <c r="I16" s="22">
        <v>112806.94</v>
      </c>
      <c r="J16" s="22">
        <v>-69566.13</v>
      </c>
      <c r="K16" s="28">
        <f t="shared" ref="K16:K24" si="1">IF(ISERROR((H16-I16)/ABS(I16)),"",(H16-I16)/ABS(I16))</f>
        <v>-0.61668306932179884</v>
      </c>
      <c r="L16" s="22">
        <v>19400000</v>
      </c>
      <c r="M16" s="29">
        <f t="shared" si="0"/>
        <v>2.2289077319587627E-3</v>
      </c>
      <c r="N16" s="19"/>
    </row>
    <row r="17" spans="1:14" s="43" customFormat="1" ht="9" x14ac:dyDescent="0.15">
      <c r="A17" s="18" t="s">
        <v>47</v>
      </c>
      <c r="B17" s="22">
        <v>10763.47</v>
      </c>
      <c r="C17" s="22" t="s">
        <v>98</v>
      </c>
      <c r="D17" s="22">
        <v>7594.2</v>
      </c>
      <c r="E17" s="23">
        <v>18357.669999999998</v>
      </c>
      <c r="G17" s="18" t="s">
        <v>47</v>
      </c>
      <c r="H17" s="22">
        <v>18357.669999999998</v>
      </c>
      <c r="I17" s="22">
        <v>25661.4</v>
      </c>
      <c r="J17" s="22">
        <v>-7303.73</v>
      </c>
      <c r="K17" s="28">
        <f t="shared" si="1"/>
        <v>-0.28461931149508612</v>
      </c>
      <c r="L17" s="22">
        <v>8600000</v>
      </c>
      <c r="M17" s="29">
        <f t="shared" si="0"/>
        <v>2.1346127906976741E-3</v>
      </c>
      <c r="N17" s="19"/>
    </row>
    <row r="18" spans="1:14" s="43" customFormat="1" ht="9" x14ac:dyDescent="0.15">
      <c r="A18" s="18" t="s">
        <v>63</v>
      </c>
      <c r="B18" s="22">
        <v>16628.54</v>
      </c>
      <c r="C18" s="22" t="s">
        <v>98</v>
      </c>
      <c r="D18" s="22" t="s">
        <v>98</v>
      </c>
      <c r="E18" s="23">
        <v>16628.54</v>
      </c>
      <c r="G18" s="18" t="s">
        <v>63</v>
      </c>
      <c r="H18" s="22">
        <v>16628.54</v>
      </c>
      <c r="I18" s="22">
        <v>8607.51</v>
      </c>
      <c r="J18" s="22">
        <v>8021.03</v>
      </c>
      <c r="K18" s="28">
        <f t="shared" si="1"/>
        <v>0.93186415118890364</v>
      </c>
      <c r="L18" s="22">
        <v>3200000</v>
      </c>
      <c r="M18" s="29">
        <f t="shared" si="0"/>
        <v>5.19641875E-3</v>
      </c>
      <c r="N18" s="19"/>
    </row>
    <row r="19" spans="1:14" s="43" customFormat="1" ht="9" x14ac:dyDescent="0.15">
      <c r="A19" s="18" t="s">
        <v>64</v>
      </c>
      <c r="B19" s="22" t="s">
        <v>98</v>
      </c>
      <c r="C19" s="22" t="s">
        <v>98</v>
      </c>
      <c r="D19" s="22" t="s">
        <v>98</v>
      </c>
      <c r="E19" s="23" t="s">
        <v>98</v>
      </c>
      <c r="G19" s="18" t="s">
        <v>64</v>
      </c>
      <c r="H19" s="22" t="s">
        <v>98</v>
      </c>
      <c r="I19" s="22" t="s">
        <v>98</v>
      </c>
      <c r="J19" s="22" t="s">
        <v>98</v>
      </c>
      <c r="K19" s="28" t="str">
        <f t="shared" si="1"/>
        <v/>
      </c>
      <c r="L19" s="22">
        <v>500000</v>
      </c>
      <c r="M19" s="29"/>
      <c r="N19" s="19"/>
    </row>
    <row r="20" spans="1:14" s="43" customFormat="1" ht="9" x14ac:dyDescent="0.15">
      <c r="A20" s="18" t="s">
        <v>48</v>
      </c>
      <c r="B20" s="22">
        <v>25969.45</v>
      </c>
      <c r="C20" s="22" t="s">
        <v>98</v>
      </c>
      <c r="D20" s="22">
        <v>94615.69</v>
      </c>
      <c r="E20" s="23">
        <v>120585.14</v>
      </c>
      <c r="G20" s="18" t="s">
        <v>48</v>
      </c>
      <c r="H20" s="22">
        <v>120585.14</v>
      </c>
      <c r="I20" s="22">
        <v>79528.28</v>
      </c>
      <c r="J20" s="22">
        <v>41056.86</v>
      </c>
      <c r="K20" s="28">
        <f t="shared" si="1"/>
        <v>0.51625484670358768</v>
      </c>
      <c r="L20" s="22">
        <v>29900000</v>
      </c>
      <c r="M20" s="29">
        <f t="shared" si="0"/>
        <v>4.0329478260869569E-3</v>
      </c>
      <c r="N20" s="19"/>
    </row>
    <row r="21" spans="1:14" s="43" customFormat="1" ht="9" x14ac:dyDescent="0.15">
      <c r="A21" s="18" t="s">
        <v>65</v>
      </c>
      <c r="B21" s="22">
        <v>44227.59</v>
      </c>
      <c r="C21" s="22" t="s">
        <v>98</v>
      </c>
      <c r="D21" s="22">
        <v>1082682.53</v>
      </c>
      <c r="E21" s="23">
        <v>1126910.1200000001</v>
      </c>
      <c r="G21" s="18" t="s">
        <v>65</v>
      </c>
      <c r="H21" s="22">
        <v>1126910.1200000001</v>
      </c>
      <c r="I21" s="22">
        <v>73640.789999999994</v>
      </c>
      <c r="J21" s="22">
        <v>1053269.33</v>
      </c>
      <c r="K21" s="28">
        <f t="shared" si="1"/>
        <v>14.30279781083283</v>
      </c>
      <c r="L21" s="22">
        <v>-16300000</v>
      </c>
      <c r="M21" s="29"/>
      <c r="N21" s="19"/>
    </row>
    <row r="22" spans="1:14" s="43" customFormat="1" ht="5.0999999999999996" customHeight="1" x14ac:dyDescent="0.15">
      <c r="A22" s="21"/>
      <c r="B22" s="27"/>
      <c r="C22" s="26"/>
      <c r="D22" s="26"/>
      <c r="E22" s="27"/>
      <c r="G22" s="21"/>
      <c r="H22" s="26"/>
      <c r="I22" s="26"/>
      <c r="J22" s="26"/>
      <c r="K22" s="32" t="str">
        <f t="shared" si="1"/>
        <v/>
      </c>
      <c r="L22" s="26"/>
      <c r="M22" s="33"/>
      <c r="N22" s="19"/>
    </row>
    <row r="23" spans="1:14" s="43" customFormat="1" ht="3" customHeight="1" x14ac:dyDescent="0.15">
      <c r="A23" s="18"/>
      <c r="B23" s="22"/>
      <c r="C23" s="22"/>
      <c r="D23" s="22"/>
      <c r="E23" s="23"/>
      <c r="G23" s="18"/>
      <c r="H23" s="22"/>
      <c r="I23" s="22"/>
      <c r="J23" s="22"/>
      <c r="K23" s="28" t="str">
        <f t="shared" si="1"/>
        <v/>
      </c>
      <c r="L23" s="22"/>
      <c r="M23" s="29"/>
      <c r="N23" s="19"/>
    </row>
    <row r="24" spans="1:14" s="44" customFormat="1" ht="9" x14ac:dyDescent="0.15">
      <c r="A24" s="52" t="s">
        <v>2</v>
      </c>
      <c r="B24" s="24">
        <v>5142732.76</v>
      </c>
      <c r="C24" s="24" t="s">
        <v>98</v>
      </c>
      <c r="D24" s="24">
        <v>3073471.79</v>
      </c>
      <c r="E24" s="25">
        <v>8216204.5499999998</v>
      </c>
      <c r="G24" s="52" t="s">
        <v>2</v>
      </c>
      <c r="H24" s="24">
        <v>8216204.5499999998</v>
      </c>
      <c r="I24" s="24">
        <v>5539216.2599999998</v>
      </c>
      <c r="J24" s="24">
        <v>2676988.29</v>
      </c>
      <c r="K24" s="30">
        <f t="shared" si="1"/>
        <v>0.48327925185574899</v>
      </c>
      <c r="L24" s="24">
        <v>896500000</v>
      </c>
      <c r="M24" s="31">
        <f>H24/L24</f>
        <v>9.1647568878973785E-3</v>
      </c>
      <c r="N24" s="56"/>
    </row>
    <row r="25" spans="1:14" s="43" customFormat="1" ht="3" customHeight="1" x14ac:dyDescent="0.15">
      <c r="A25" s="21"/>
      <c r="B25" s="26"/>
      <c r="C25" s="26"/>
      <c r="D25" s="26"/>
      <c r="E25" s="27"/>
      <c r="G25" s="21"/>
      <c r="H25" s="26"/>
      <c r="I25" s="26"/>
      <c r="J25" s="26"/>
      <c r="K25" s="32"/>
      <c r="L25" s="26"/>
      <c r="M25" s="33"/>
      <c r="N25" s="19"/>
    </row>
    <row r="26" spans="1:14" s="43" customFormat="1" ht="5.0999999999999996" customHeight="1" x14ac:dyDescent="0.15">
      <c r="A26" s="18"/>
      <c r="B26" s="22"/>
      <c r="C26" s="22"/>
      <c r="D26" s="22"/>
      <c r="E26" s="23"/>
      <c r="G26" s="18"/>
      <c r="H26" s="22"/>
      <c r="I26" s="22"/>
      <c r="J26" s="22"/>
      <c r="K26" s="28"/>
      <c r="L26" s="22"/>
      <c r="M26" s="29"/>
      <c r="N26" s="19"/>
    </row>
    <row r="27" spans="1:14" s="43" customFormat="1" ht="9" customHeight="1" x14ac:dyDescent="0.15">
      <c r="A27" s="18" t="s">
        <v>3</v>
      </c>
      <c r="B27" s="22"/>
      <c r="C27" s="22"/>
      <c r="D27" s="22"/>
      <c r="E27" s="23"/>
      <c r="G27" s="18" t="s">
        <v>3</v>
      </c>
      <c r="H27" s="22"/>
      <c r="I27" s="22"/>
      <c r="J27" s="22"/>
      <c r="K27" s="28"/>
      <c r="L27" s="22"/>
      <c r="M27" s="29"/>
      <c r="N27" s="19"/>
    </row>
    <row r="28" spans="1:14" s="43" customFormat="1" ht="9" x14ac:dyDescent="0.15">
      <c r="A28" s="18" t="s">
        <v>46</v>
      </c>
      <c r="B28" s="22">
        <v>28970.06</v>
      </c>
      <c r="C28" s="22" t="s">
        <v>98</v>
      </c>
      <c r="D28" s="22">
        <v>14270.73</v>
      </c>
      <c r="E28" s="23">
        <v>43240.79</v>
      </c>
      <c r="G28" s="18" t="s">
        <v>46</v>
      </c>
      <c r="H28" s="22">
        <v>43240.79</v>
      </c>
      <c r="I28" s="22">
        <v>112806.92</v>
      </c>
      <c r="J28" s="22">
        <v>-69566.13</v>
      </c>
      <c r="K28" s="28">
        <f t="shared" ref="K28:K31" si="2">IF(ISERROR((H28-I28)/ABS(I28)),"",(H28-I28)/ABS(I28))</f>
        <v>-0.61668317865606126</v>
      </c>
      <c r="L28" s="22">
        <v>19400000</v>
      </c>
      <c r="M28" s="29">
        <f>H28/L28</f>
        <v>2.2289067010309279E-3</v>
      </c>
      <c r="N28" s="19"/>
    </row>
    <row r="29" spans="1:14" s="43" customFormat="1" ht="9" x14ac:dyDescent="0.15">
      <c r="A29" s="18" t="s">
        <v>47</v>
      </c>
      <c r="B29" s="22">
        <v>10763.47</v>
      </c>
      <c r="C29" s="22" t="s">
        <v>98</v>
      </c>
      <c r="D29" s="22">
        <v>7594.17</v>
      </c>
      <c r="E29" s="23">
        <v>18357.64</v>
      </c>
      <c r="G29" s="18" t="s">
        <v>47</v>
      </c>
      <c r="H29" s="22">
        <v>18357.64</v>
      </c>
      <c r="I29" s="22">
        <v>25661.38</v>
      </c>
      <c r="J29" s="22">
        <v>-7303.74</v>
      </c>
      <c r="K29" s="28">
        <f t="shared" si="2"/>
        <v>-0.2846199230127141</v>
      </c>
      <c r="L29" s="22">
        <v>8600000</v>
      </c>
      <c r="M29" s="29">
        <f>H29/L29</f>
        <v>2.1346093023255812E-3</v>
      </c>
      <c r="N29" s="19"/>
    </row>
    <row r="30" spans="1:14" s="43" customFormat="1" ht="9" x14ac:dyDescent="0.15">
      <c r="A30" s="18" t="s">
        <v>66</v>
      </c>
      <c r="B30" s="22">
        <v>16628.54</v>
      </c>
      <c r="C30" s="22" t="s">
        <v>98</v>
      </c>
      <c r="D30" s="22" t="s">
        <v>98</v>
      </c>
      <c r="E30" s="23">
        <v>16628.54</v>
      </c>
      <c r="G30" s="18" t="s">
        <v>66</v>
      </c>
      <c r="H30" s="22">
        <v>16628.54</v>
      </c>
      <c r="I30" s="22">
        <v>8607.5</v>
      </c>
      <c r="J30" s="22">
        <v>8021.04</v>
      </c>
      <c r="K30" s="28">
        <f t="shared" si="2"/>
        <v>0.93186639558524553</v>
      </c>
      <c r="L30" s="22">
        <v>3200000</v>
      </c>
      <c r="M30" s="29">
        <f>H30/L30</f>
        <v>5.19641875E-3</v>
      </c>
      <c r="N30" s="19"/>
    </row>
    <row r="31" spans="1:14" s="43" customFormat="1" ht="9" x14ac:dyDescent="0.15">
      <c r="A31" s="18" t="s">
        <v>1</v>
      </c>
      <c r="B31" s="22">
        <v>236.23</v>
      </c>
      <c r="C31" s="22" t="s">
        <v>98</v>
      </c>
      <c r="D31" s="22">
        <v>386750.84</v>
      </c>
      <c r="E31" s="23">
        <v>386987.07</v>
      </c>
      <c r="G31" s="18" t="s">
        <v>1</v>
      </c>
      <c r="H31" s="22">
        <v>386987.07</v>
      </c>
      <c r="I31" s="22">
        <v>-1064870.73</v>
      </c>
      <c r="J31" s="22">
        <v>1451857.8</v>
      </c>
      <c r="K31" s="28">
        <f t="shared" si="2"/>
        <v>1.363412251926579</v>
      </c>
      <c r="L31" s="22">
        <v>96600000</v>
      </c>
      <c r="M31" s="29">
        <f>H31/L31</f>
        <v>4.0060773291925467E-3</v>
      </c>
      <c r="N31" s="19"/>
    </row>
    <row r="32" spans="1:14" s="43" customFormat="1" ht="5.0999999999999996" customHeight="1" x14ac:dyDescent="0.15">
      <c r="A32" s="21"/>
      <c r="B32" s="26"/>
      <c r="C32" s="26"/>
      <c r="D32" s="26"/>
      <c r="E32" s="27"/>
      <c r="G32" s="21"/>
      <c r="H32" s="26"/>
      <c r="I32" s="26"/>
      <c r="J32" s="26"/>
      <c r="K32" s="32"/>
      <c r="L32" s="26"/>
      <c r="M32" s="33"/>
      <c r="N32" s="19"/>
    </row>
    <row r="33" spans="1:14" s="43" customFormat="1" ht="3" customHeight="1" x14ac:dyDescent="0.15">
      <c r="A33" s="18"/>
      <c r="B33" s="22"/>
      <c r="C33" s="22"/>
      <c r="D33" s="22"/>
      <c r="E33" s="23"/>
      <c r="G33" s="18"/>
      <c r="H33" s="22"/>
      <c r="I33" s="22"/>
      <c r="J33" s="22"/>
      <c r="K33" s="28"/>
      <c r="L33" s="22"/>
      <c r="M33" s="29"/>
      <c r="N33" s="19"/>
    </row>
    <row r="34" spans="1:14" s="44" customFormat="1" ht="9" x14ac:dyDescent="0.15">
      <c r="A34" s="20" t="s">
        <v>11</v>
      </c>
      <c r="B34" s="24">
        <v>56598.3</v>
      </c>
      <c r="C34" s="24" t="s">
        <v>98</v>
      </c>
      <c r="D34" s="24">
        <v>408615.74</v>
      </c>
      <c r="E34" s="25">
        <v>465214.04</v>
      </c>
      <c r="G34" s="20" t="s">
        <v>11</v>
      </c>
      <c r="H34" s="24">
        <v>465214.04</v>
      </c>
      <c r="I34" s="24">
        <v>-917794.93</v>
      </c>
      <c r="J34" s="24">
        <v>1383008.97</v>
      </c>
      <c r="K34" s="30">
        <f>IF(ISERROR((H34-I34)/ABS(I34)),"",(H34-I34)/ABS(I34))</f>
        <v>1.5068823380839551</v>
      </c>
      <c r="L34" s="24">
        <v>127800000</v>
      </c>
      <c r="M34" s="31">
        <f>H34/L34</f>
        <v>3.6401724569640062E-3</v>
      </c>
      <c r="N34" s="56"/>
    </row>
    <row r="35" spans="1:14" s="43" customFormat="1" ht="3" customHeight="1" x14ac:dyDescent="0.15">
      <c r="A35" s="21"/>
      <c r="B35" s="26"/>
      <c r="C35" s="26"/>
      <c r="D35" s="26"/>
      <c r="E35" s="27"/>
      <c r="G35" s="21"/>
      <c r="H35" s="26"/>
      <c r="I35" s="26"/>
      <c r="J35" s="26"/>
      <c r="K35" s="32"/>
      <c r="L35" s="26"/>
      <c r="M35" s="33"/>
      <c r="N35" s="19"/>
    </row>
    <row r="36" spans="1:14" s="43" customFormat="1" ht="5.0999999999999996" customHeight="1" x14ac:dyDescent="0.15">
      <c r="A36" s="21"/>
      <c r="B36" s="22"/>
      <c r="C36" s="22"/>
      <c r="D36" s="22"/>
      <c r="E36" s="23"/>
      <c r="G36" s="18"/>
      <c r="H36" s="22"/>
      <c r="I36" s="22"/>
      <c r="J36" s="22"/>
      <c r="K36" s="28"/>
      <c r="L36" s="22"/>
      <c r="M36" s="29"/>
      <c r="N36" s="19"/>
    </row>
    <row r="37" spans="1:14" s="43" customFormat="1" ht="9" x14ac:dyDescent="0.15">
      <c r="A37" s="18" t="s">
        <v>67</v>
      </c>
      <c r="B37" s="22">
        <v>234629.25</v>
      </c>
      <c r="C37" s="22">
        <v>1362.07</v>
      </c>
      <c r="D37" s="22">
        <v>7819.07</v>
      </c>
      <c r="E37" s="23">
        <v>241086.25</v>
      </c>
      <c r="G37" s="18" t="s">
        <v>67</v>
      </c>
      <c r="H37" s="22">
        <v>241086.25</v>
      </c>
      <c r="I37" s="22">
        <v>366324.88</v>
      </c>
      <c r="J37" s="22">
        <v>-125238.63</v>
      </c>
      <c r="K37" s="28">
        <f t="shared" ref="K37:K42" si="3">IF(ISERROR((H37-I37)/ABS(I37)),"",(H37-I37)/ABS(I37))</f>
        <v>-0.34187858056488002</v>
      </c>
      <c r="L37" s="22">
        <v>13000000</v>
      </c>
      <c r="M37" s="29">
        <f>H37/L37</f>
        <v>1.8545096153846155E-2</v>
      </c>
      <c r="N37" s="19"/>
    </row>
    <row r="38" spans="1:14" s="43" customFormat="1" ht="9" x14ac:dyDescent="0.15">
      <c r="A38" s="67" t="s">
        <v>91</v>
      </c>
      <c r="B38" s="22">
        <v>2549.37</v>
      </c>
      <c r="C38" s="22" t="s">
        <v>98</v>
      </c>
      <c r="D38" s="22">
        <v>65587.92</v>
      </c>
      <c r="E38" s="23">
        <v>68137.289999999994</v>
      </c>
      <c r="G38" s="67" t="s">
        <v>91</v>
      </c>
      <c r="H38" s="22">
        <v>68137.289999999994</v>
      </c>
      <c r="I38" s="22">
        <v>15384.06</v>
      </c>
      <c r="J38" s="22">
        <v>52753.23</v>
      </c>
      <c r="K38" s="28">
        <f t="shared" si="3"/>
        <v>3.4290837399230112</v>
      </c>
      <c r="L38" s="22">
        <v>24100000</v>
      </c>
      <c r="M38" s="29">
        <f>H38/L38</f>
        <v>2.8272734439834021E-3</v>
      </c>
      <c r="N38" s="19"/>
    </row>
    <row r="39" spans="1:14" s="43" customFormat="1" ht="9" x14ac:dyDescent="0.15">
      <c r="A39" s="18" t="s">
        <v>68</v>
      </c>
      <c r="B39" s="22">
        <v>50505.22</v>
      </c>
      <c r="C39" s="22" t="s">
        <v>98</v>
      </c>
      <c r="D39" s="22">
        <v>11528.41</v>
      </c>
      <c r="E39" s="23">
        <v>62033.63</v>
      </c>
      <c r="G39" s="18" t="s">
        <v>68</v>
      </c>
      <c r="H39" s="22">
        <v>62033.63</v>
      </c>
      <c r="I39" s="22">
        <v>53167.48</v>
      </c>
      <c r="J39" s="22">
        <v>8866.15</v>
      </c>
      <c r="K39" s="28">
        <f t="shared" si="3"/>
        <v>0.16675889096116636</v>
      </c>
      <c r="L39" s="22">
        <v>9000000</v>
      </c>
      <c r="M39" s="29">
        <f>H39/L39</f>
        <v>6.892625555555555E-3</v>
      </c>
      <c r="N39" s="19"/>
    </row>
    <row r="40" spans="1:14" s="43" customFormat="1" ht="9" x14ac:dyDescent="0.15">
      <c r="A40" s="18" t="s">
        <v>49</v>
      </c>
      <c r="B40" s="22" t="s">
        <v>98</v>
      </c>
      <c r="C40" s="22" t="s">
        <v>98</v>
      </c>
      <c r="D40" s="22" t="s">
        <v>98</v>
      </c>
      <c r="E40" s="23" t="s">
        <v>98</v>
      </c>
      <c r="G40" s="18" t="s">
        <v>49</v>
      </c>
      <c r="H40" s="22" t="s">
        <v>98</v>
      </c>
      <c r="I40" s="22" t="s">
        <v>98</v>
      </c>
      <c r="J40" s="22" t="s">
        <v>98</v>
      </c>
      <c r="K40" s="28" t="str">
        <f t="shared" si="3"/>
        <v/>
      </c>
      <c r="L40" s="22">
        <v>3700000</v>
      </c>
      <c r="M40" s="29"/>
      <c r="N40" s="19"/>
    </row>
    <row r="41" spans="1:14" s="43" customFormat="1" ht="9" x14ac:dyDescent="0.15">
      <c r="A41" s="18" t="s">
        <v>69</v>
      </c>
      <c r="B41" s="22" t="s">
        <v>98</v>
      </c>
      <c r="C41" s="22" t="s">
        <v>98</v>
      </c>
      <c r="D41" s="22">
        <v>1693.11</v>
      </c>
      <c r="E41" s="23">
        <v>1693.11</v>
      </c>
      <c r="G41" s="18" t="s">
        <v>69</v>
      </c>
      <c r="H41" s="22">
        <v>1693.11</v>
      </c>
      <c r="I41" s="22">
        <v>2472.62</v>
      </c>
      <c r="J41" s="22">
        <v>-779.51</v>
      </c>
      <c r="K41" s="28">
        <f t="shared" si="3"/>
        <v>-0.31525669128293066</v>
      </c>
      <c r="L41" s="22">
        <v>6536660</v>
      </c>
      <c r="M41" s="29">
        <f>H41/L41</f>
        <v>2.5901760226170552E-4</v>
      </c>
      <c r="N41" s="19"/>
    </row>
    <row r="42" spans="1:14" s="43" customFormat="1" ht="9" x14ac:dyDescent="0.15">
      <c r="A42" s="18" t="s">
        <v>54</v>
      </c>
      <c r="B42" s="22"/>
      <c r="C42" s="22"/>
      <c r="D42" s="22"/>
      <c r="E42" s="23"/>
      <c r="G42" s="18" t="s">
        <v>54</v>
      </c>
      <c r="H42" s="22"/>
      <c r="I42" s="22"/>
      <c r="J42" s="22"/>
      <c r="K42" s="28" t="str">
        <f t="shared" si="3"/>
        <v/>
      </c>
      <c r="L42" s="22"/>
      <c r="M42" s="29"/>
      <c r="N42" s="19"/>
    </row>
    <row r="43" spans="1:14" s="43" customFormat="1" ht="5.0999999999999996" customHeight="1" x14ac:dyDescent="0.15">
      <c r="A43" s="21"/>
      <c r="B43" s="26"/>
      <c r="C43" s="26"/>
      <c r="D43" s="26"/>
      <c r="E43" s="27"/>
      <c r="G43" s="21"/>
      <c r="H43" s="26"/>
      <c r="I43" s="26"/>
      <c r="J43" s="26"/>
      <c r="K43" s="32"/>
      <c r="L43" s="26"/>
      <c r="M43" s="33"/>
      <c r="N43" s="19"/>
    </row>
    <row r="44" spans="1:14" s="43" customFormat="1" ht="3" customHeight="1" x14ac:dyDescent="0.15">
      <c r="A44" s="18"/>
      <c r="B44" s="22"/>
      <c r="C44" s="22"/>
      <c r="D44" s="22"/>
      <c r="E44" s="23"/>
      <c r="G44" s="18"/>
      <c r="H44" s="22"/>
      <c r="I44" s="22"/>
      <c r="J44" s="22"/>
      <c r="K44" s="28"/>
      <c r="L44" s="22"/>
      <c r="M44" s="29"/>
      <c r="N44" s="19"/>
    </row>
    <row r="45" spans="1:14" s="44" customFormat="1" ht="9" x14ac:dyDescent="0.15">
      <c r="A45" s="20" t="s">
        <v>37</v>
      </c>
      <c r="B45" s="24">
        <v>5487014.9000000004</v>
      </c>
      <c r="C45" s="24">
        <v>1362.07</v>
      </c>
      <c r="D45" s="24">
        <v>3568716.04</v>
      </c>
      <c r="E45" s="25">
        <v>9054368.8699999992</v>
      </c>
      <c r="G45" s="20" t="s">
        <v>37</v>
      </c>
      <c r="H45" s="24">
        <v>9054368.8699999992</v>
      </c>
      <c r="I45" s="24">
        <v>5058770.37</v>
      </c>
      <c r="J45" s="24">
        <v>3995598.5</v>
      </c>
      <c r="K45" s="30">
        <f>IF(ISERROR((H45-I45)/ABS(I45)),"",(H45-I45)/ABS(I45))</f>
        <v>0.78983591026291222</v>
      </c>
      <c r="L45" s="24">
        <v>1080636660</v>
      </c>
      <c r="M45" s="31">
        <f>H45/L45</f>
        <v>8.3787356149845962E-3</v>
      </c>
      <c r="N45" s="56"/>
    </row>
    <row r="46" spans="1:14" s="43" customFormat="1" ht="3" customHeight="1" x14ac:dyDescent="0.15">
      <c r="A46" s="21"/>
      <c r="B46" s="26"/>
      <c r="C46" s="26"/>
      <c r="D46" s="26"/>
      <c r="E46" s="27"/>
      <c r="G46" s="21"/>
      <c r="H46" s="26"/>
      <c r="I46" s="26"/>
      <c r="J46" s="26"/>
      <c r="K46" s="32"/>
      <c r="L46" s="26"/>
      <c r="M46" s="33"/>
      <c r="N46" s="19"/>
    </row>
    <row r="47" spans="1:14" s="43" customFormat="1" ht="5.0999999999999996" customHeight="1" x14ac:dyDescent="0.15">
      <c r="A47" s="18"/>
      <c r="B47" s="22"/>
      <c r="C47" s="22"/>
      <c r="D47" s="22"/>
      <c r="E47" s="23"/>
      <c r="G47" s="18"/>
      <c r="H47" s="22"/>
      <c r="I47" s="22"/>
      <c r="J47" s="22"/>
      <c r="K47" s="28"/>
      <c r="L47" s="22"/>
      <c r="M47" s="29"/>
      <c r="N47" s="19"/>
    </row>
    <row r="48" spans="1:14" s="43" customFormat="1" ht="9" x14ac:dyDescent="0.15">
      <c r="A48" s="18" t="s">
        <v>85</v>
      </c>
      <c r="B48" s="22">
        <v>450463.43</v>
      </c>
      <c r="C48" s="22">
        <v>8505074.1500000004</v>
      </c>
      <c r="D48" s="22">
        <v>3309506.6</v>
      </c>
      <c r="E48" s="23">
        <v>-4745104.12</v>
      </c>
      <c r="G48" s="18" t="s">
        <v>85</v>
      </c>
      <c r="H48" s="22">
        <v>-4745104.12</v>
      </c>
      <c r="I48" s="22">
        <v>-5286627.18</v>
      </c>
      <c r="J48" s="22">
        <v>541523.06000000006</v>
      </c>
      <c r="K48" s="28">
        <f t="shared" ref="K48:K65" si="4">IF(ISERROR((H48-I48)/ABS(I48)),"",(H48-I48)/ABS(I48))</f>
        <v>0.10243261753895791</v>
      </c>
      <c r="L48" s="22">
        <v>616911480</v>
      </c>
      <c r="M48" s="29">
        <f>H48/L48</f>
        <v>-7.6917098705960212E-3</v>
      </c>
      <c r="N48" s="19"/>
    </row>
    <row r="49" spans="1:14" s="43" customFormat="1" ht="9" x14ac:dyDescent="0.15">
      <c r="A49" s="18" t="s">
        <v>70</v>
      </c>
      <c r="B49" s="22">
        <v>1305365.47</v>
      </c>
      <c r="C49" s="22">
        <v>5171.32</v>
      </c>
      <c r="D49" s="22">
        <v>12458.49</v>
      </c>
      <c r="E49" s="23">
        <v>1312652.6399999999</v>
      </c>
      <c r="G49" s="18" t="s">
        <v>70</v>
      </c>
      <c r="H49" s="22">
        <v>1312652.6399999999</v>
      </c>
      <c r="I49" s="22">
        <v>1339744.17</v>
      </c>
      <c r="J49" s="22">
        <v>-27091.53</v>
      </c>
      <c r="K49" s="28">
        <f t="shared" si="4"/>
        <v>-2.0221420332808784E-2</v>
      </c>
      <c r="L49" s="22">
        <v>20400000</v>
      </c>
      <c r="M49" s="29">
        <f>H49/L49</f>
        <v>6.434571764705882E-2</v>
      </c>
      <c r="N49" s="19"/>
    </row>
    <row r="50" spans="1:14" s="43" customFormat="1" ht="9" x14ac:dyDescent="0.15">
      <c r="A50" s="18" t="s">
        <v>50</v>
      </c>
      <c r="B50" s="22">
        <v>422831.44</v>
      </c>
      <c r="C50" s="22">
        <v>408.66</v>
      </c>
      <c r="D50" s="22">
        <v>11817.29</v>
      </c>
      <c r="E50" s="23">
        <v>434240.07</v>
      </c>
      <c r="G50" s="18" t="s">
        <v>50</v>
      </c>
      <c r="H50" s="22">
        <v>434240.07</v>
      </c>
      <c r="I50" s="22">
        <v>284242.53000000003</v>
      </c>
      <c r="J50" s="22">
        <v>149997.54</v>
      </c>
      <c r="K50" s="28">
        <f t="shared" si="4"/>
        <v>0.52770969917837407</v>
      </c>
      <c r="L50" s="22">
        <v>5800000</v>
      </c>
      <c r="M50" s="29">
        <f>H50/L50</f>
        <v>7.4868977586206892E-2</v>
      </c>
      <c r="N50" s="19"/>
    </row>
    <row r="51" spans="1:14" s="43" customFormat="1" ht="9" x14ac:dyDescent="0.15">
      <c r="A51" s="18" t="s">
        <v>71</v>
      </c>
      <c r="B51" s="22">
        <v>180339.89</v>
      </c>
      <c r="C51" s="22" t="s">
        <v>98</v>
      </c>
      <c r="D51" s="22">
        <v>12290.65</v>
      </c>
      <c r="E51" s="23">
        <v>192630.54</v>
      </c>
      <c r="G51" s="18" t="s">
        <v>71</v>
      </c>
      <c r="H51" s="22">
        <v>192630.54</v>
      </c>
      <c r="I51" s="22">
        <v>158011.91</v>
      </c>
      <c r="J51" s="22">
        <v>34618.629999999997</v>
      </c>
      <c r="K51" s="28">
        <f t="shared" si="4"/>
        <v>0.21908873831092862</v>
      </c>
      <c r="L51" s="22">
        <v>2500000</v>
      </c>
      <c r="M51" s="29">
        <f>H51/L51</f>
        <v>7.7052216000000007E-2</v>
      </c>
      <c r="N51" s="19"/>
    </row>
    <row r="52" spans="1:14" s="43" customFormat="1" ht="9" x14ac:dyDescent="0.15">
      <c r="A52" s="18" t="s">
        <v>72</v>
      </c>
      <c r="B52" s="22"/>
      <c r="C52" s="22"/>
      <c r="D52" s="22"/>
      <c r="E52" s="23"/>
      <c r="G52" s="18" t="s">
        <v>72</v>
      </c>
      <c r="H52" s="22"/>
      <c r="I52" s="22"/>
      <c r="J52" s="22"/>
      <c r="K52" s="28" t="str">
        <f t="shared" si="4"/>
        <v/>
      </c>
      <c r="L52" s="22"/>
      <c r="M52" s="29"/>
      <c r="N52" s="19"/>
    </row>
    <row r="53" spans="1:14" s="43" customFormat="1" ht="9" x14ac:dyDescent="0.15">
      <c r="A53" s="18" t="s">
        <v>51</v>
      </c>
      <c r="B53" s="22">
        <v>65.14</v>
      </c>
      <c r="C53" s="22">
        <v>1454.71</v>
      </c>
      <c r="D53" s="22" t="s">
        <v>98</v>
      </c>
      <c r="E53" s="23">
        <v>-1389.57</v>
      </c>
      <c r="G53" s="18" t="s">
        <v>51</v>
      </c>
      <c r="H53" s="22">
        <v>-1389.57</v>
      </c>
      <c r="I53" s="22" t="s">
        <v>98</v>
      </c>
      <c r="J53" s="22">
        <v>-1389.57</v>
      </c>
      <c r="K53" s="28" t="str">
        <f t="shared" si="4"/>
        <v/>
      </c>
      <c r="L53" s="22">
        <v>591328</v>
      </c>
      <c r="M53" s="29">
        <f>H53/L53</f>
        <v>-2.3499140916716271E-3</v>
      </c>
      <c r="N53" s="19"/>
    </row>
    <row r="54" spans="1:14" s="43" customFormat="1" ht="9" x14ac:dyDescent="0.15">
      <c r="A54" s="18" t="s">
        <v>52</v>
      </c>
      <c r="B54" s="22" t="s">
        <v>98</v>
      </c>
      <c r="C54" s="22" t="s">
        <v>98</v>
      </c>
      <c r="D54" s="22" t="s">
        <v>98</v>
      </c>
      <c r="E54" s="23" t="s">
        <v>98</v>
      </c>
      <c r="G54" s="18" t="s">
        <v>52</v>
      </c>
      <c r="H54" s="22" t="s">
        <v>98</v>
      </c>
      <c r="I54" s="22" t="s">
        <v>98</v>
      </c>
      <c r="J54" s="22" t="s">
        <v>98</v>
      </c>
      <c r="K54" s="28" t="str">
        <f t="shared" si="4"/>
        <v/>
      </c>
      <c r="L54" s="22">
        <v>8812</v>
      </c>
      <c r="M54" s="29"/>
      <c r="N54" s="19"/>
    </row>
    <row r="55" spans="1:14" s="43" customFormat="1" ht="9" x14ac:dyDescent="0.15">
      <c r="A55" s="18" t="s">
        <v>4</v>
      </c>
      <c r="B55" s="22"/>
      <c r="C55" s="22"/>
      <c r="D55" s="22"/>
      <c r="E55" s="23"/>
      <c r="G55" s="18" t="s">
        <v>4</v>
      </c>
      <c r="H55" s="22"/>
      <c r="I55" s="22"/>
      <c r="J55" s="22"/>
      <c r="K55" s="28" t="str">
        <f t="shared" si="4"/>
        <v/>
      </c>
      <c r="L55" s="22"/>
      <c r="M55" s="29"/>
      <c r="N55" s="19"/>
    </row>
    <row r="56" spans="1:14" s="43" customFormat="1" ht="9" x14ac:dyDescent="0.15">
      <c r="A56" s="18" t="s">
        <v>61</v>
      </c>
      <c r="B56" s="22" t="s">
        <v>98</v>
      </c>
      <c r="C56" s="22" t="s">
        <v>98</v>
      </c>
      <c r="D56" s="22" t="s">
        <v>98</v>
      </c>
      <c r="E56" s="23" t="s">
        <v>98</v>
      </c>
      <c r="G56" s="18" t="s">
        <v>61</v>
      </c>
      <c r="H56" s="22" t="s">
        <v>98</v>
      </c>
      <c r="I56" s="22">
        <v>887.24</v>
      </c>
      <c r="J56" s="22">
        <v>-887.24</v>
      </c>
      <c r="K56" s="28" t="str">
        <f t="shared" si="4"/>
        <v/>
      </c>
      <c r="L56" s="22">
        <v>227469280</v>
      </c>
      <c r="M56" s="29"/>
      <c r="N56" s="19"/>
    </row>
    <row r="57" spans="1:14" s="43" customFormat="1" ht="9" x14ac:dyDescent="0.15">
      <c r="A57" s="18" t="s">
        <v>45</v>
      </c>
      <c r="B57" s="22" t="s">
        <v>98</v>
      </c>
      <c r="C57" s="22" t="s">
        <v>98</v>
      </c>
      <c r="D57" s="22" t="s">
        <v>98</v>
      </c>
      <c r="E57" s="23" t="s">
        <v>98</v>
      </c>
      <c r="G57" s="18" t="s">
        <v>45</v>
      </c>
      <c r="H57" s="22" t="s">
        <v>98</v>
      </c>
      <c r="I57" s="22" t="s">
        <v>98</v>
      </c>
      <c r="J57" s="22" t="s">
        <v>98</v>
      </c>
      <c r="K57" s="28" t="str">
        <f t="shared" si="4"/>
        <v/>
      </c>
      <c r="L57" s="22">
        <v>-21086</v>
      </c>
      <c r="M57" s="29"/>
      <c r="N57" s="19"/>
    </row>
    <row r="58" spans="1:14" s="43" customFormat="1" ht="9" x14ac:dyDescent="0.15">
      <c r="A58" s="18" t="s">
        <v>53</v>
      </c>
      <c r="B58" s="22" t="s">
        <v>98</v>
      </c>
      <c r="C58" s="22" t="s">
        <v>98</v>
      </c>
      <c r="D58" s="22" t="s">
        <v>98</v>
      </c>
      <c r="E58" s="23" t="s">
        <v>98</v>
      </c>
      <c r="G58" s="18" t="s">
        <v>53</v>
      </c>
      <c r="H58" s="22" t="s">
        <v>98</v>
      </c>
      <c r="I58" s="22" t="s">
        <v>98</v>
      </c>
      <c r="J58" s="22" t="s">
        <v>98</v>
      </c>
      <c r="K58" s="28" t="str">
        <f t="shared" si="4"/>
        <v/>
      </c>
      <c r="L58" s="22">
        <v>62203700</v>
      </c>
      <c r="M58" s="29"/>
      <c r="N58" s="19"/>
    </row>
    <row r="59" spans="1:14" s="43" customFormat="1" ht="9" x14ac:dyDescent="0.15">
      <c r="A59" s="18" t="s">
        <v>5</v>
      </c>
      <c r="B59" s="22" t="s">
        <v>98</v>
      </c>
      <c r="C59" s="22" t="s">
        <v>98</v>
      </c>
      <c r="D59" s="22" t="s">
        <v>98</v>
      </c>
      <c r="E59" s="23" t="s">
        <v>98</v>
      </c>
      <c r="G59" s="18" t="s">
        <v>5</v>
      </c>
      <c r="H59" s="22" t="s">
        <v>98</v>
      </c>
      <c r="I59" s="22" t="s">
        <v>98</v>
      </c>
      <c r="J59" s="22" t="s">
        <v>98</v>
      </c>
      <c r="K59" s="28" t="str">
        <f t="shared" si="4"/>
        <v/>
      </c>
      <c r="L59" s="22">
        <v>227080</v>
      </c>
      <c r="M59" s="29"/>
      <c r="N59" s="19"/>
    </row>
    <row r="60" spans="1:14" s="43" customFormat="1" ht="9" x14ac:dyDescent="0.15">
      <c r="A60" s="18" t="s">
        <v>42</v>
      </c>
      <c r="B60" s="22">
        <v>90.68</v>
      </c>
      <c r="C60" s="22" t="s">
        <v>98</v>
      </c>
      <c r="D60" s="22" t="s">
        <v>98</v>
      </c>
      <c r="E60" s="23">
        <v>90.68</v>
      </c>
      <c r="G60" s="18" t="s">
        <v>42</v>
      </c>
      <c r="H60" s="22">
        <v>90.68</v>
      </c>
      <c r="I60" s="22">
        <v>3899.64</v>
      </c>
      <c r="J60" s="22">
        <v>-3808.96</v>
      </c>
      <c r="K60" s="28">
        <f t="shared" si="4"/>
        <v>-0.97674657147839294</v>
      </c>
      <c r="L60" s="22">
        <v>9796880</v>
      </c>
      <c r="M60" s="29">
        <f t="shared" ref="M60:M64" si="5">H60/L60</f>
        <v>9.2560080352112115E-6</v>
      </c>
      <c r="N60" s="19"/>
    </row>
    <row r="61" spans="1:14" s="43" customFormat="1" ht="9" x14ac:dyDescent="0.15">
      <c r="A61" s="18" t="s">
        <v>73</v>
      </c>
      <c r="B61" s="22"/>
      <c r="C61" s="22"/>
      <c r="D61" s="22"/>
      <c r="E61" s="23"/>
      <c r="G61" s="18" t="s">
        <v>73</v>
      </c>
      <c r="H61" s="22"/>
      <c r="I61" s="22"/>
      <c r="J61" s="22"/>
      <c r="K61" s="28" t="str">
        <f t="shared" si="4"/>
        <v/>
      </c>
      <c r="L61" s="22"/>
      <c r="M61" s="29"/>
      <c r="N61" s="19"/>
    </row>
    <row r="62" spans="1:14" s="43" customFormat="1" ht="9" x14ac:dyDescent="0.15">
      <c r="A62" s="18" t="s">
        <v>74</v>
      </c>
      <c r="B62" s="22">
        <v>10104.290000000001</v>
      </c>
      <c r="C62" s="22" t="s">
        <v>98</v>
      </c>
      <c r="D62" s="22" t="s">
        <v>98</v>
      </c>
      <c r="E62" s="23">
        <v>10104.290000000001</v>
      </c>
      <c r="G62" s="18" t="s">
        <v>74</v>
      </c>
      <c r="H62" s="22">
        <v>10104.290000000001</v>
      </c>
      <c r="I62" s="22">
        <v>128214.08</v>
      </c>
      <c r="J62" s="22">
        <v>-118109.79</v>
      </c>
      <c r="K62" s="28">
        <f t="shared" si="4"/>
        <v>-0.92119204068695115</v>
      </c>
      <c r="L62" s="22">
        <v>11800000</v>
      </c>
      <c r="M62" s="29">
        <f t="shared" si="5"/>
        <v>8.5629576271186445E-4</v>
      </c>
      <c r="N62" s="19"/>
    </row>
    <row r="63" spans="1:14" s="43" customFormat="1" ht="9" x14ac:dyDescent="0.15">
      <c r="A63" s="18" t="s">
        <v>75</v>
      </c>
      <c r="B63" s="22">
        <v>232922.76</v>
      </c>
      <c r="C63" s="22" t="s">
        <v>98</v>
      </c>
      <c r="D63" s="22" t="s">
        <v>98</v>
      </c>
      <c r="E63" s="23">
        <v>232922.76</v>
      </c>
      <c r="G63" s="18" t="s">
        <v>75</v>
      </c>
      <c r="H63" s="22">
        <v>232922.76</v>
      </c>
      <c r="I63" s="22">
        <v>258741.23</v>
      </c>
      <c r="J63" s="22">
        <v>-25818.47</v>
      </c>
      <c r="K63" s="28">
        <f t="shared" si="4"/>
        <v>-9.9784908651783091E-2</v>
      </c>
      <c r="L63" s="22">
        <v>1400000</v>
      </c>
      <c r="M63" s="29">
        <f t="shared" si="5"/>
        <v>0.1663734</v>
      </c>
      <c r="N63" s="19"/>
    </row>
    <row r="64" spans="1:14" s="43" customFormat="1" ht="9" x14ac:dyDescent="0.15">
      <c r="A64" s="18" t="s">
        <v>76</v>
      </c>
      <c r="B64" s="22">
        <v>1853.81</v>
      </c>
      <c r="C64" s="22" t="s">
        <v>98</v>
      </c>
      <c r="D64" s="22">
        <v>1307.6400000000001</v>
      </c>
      <c r="E64" s="23">
        <v>3161.45</v>
      </c>
      <c r="G64" s="18" t="s">
        <v>76</v>
      </c>
      <c r="H64" s="22">
        <v>3161.45</v>
      </c>
      <c r="I64" s="22">
        <v>1509.75</v>
      </c>
      <c r="J64" s="22">
        <v>1651.7</v>
      </c>
      <c r="K64" s="28">
        <f t="shared" si="4"/>
        <v>1.0940221891041562</v>
      </c>
      <c r="L64" s="22">
        <v>310000</v>
      </c>
      <c r="M64" s="29">
        <f t="shared" si="5"/>
        <v>1.0198225806451612E-2</v>
      </c>
      <c r="N64" s="19"/>
    </row>
    <row r="65" spans="1:14" s="43" customFormat="1" ht="9" x14ac:dyDescent="0.15">
      <c r="A65" s="18" t="s">
        <v>54</v>
      </c>
      <c r="B65" s="22" t="s">
        <v>98</v>
      </c>
      <c r="C65" s="22" t="s">
        <v>98</v>
      </c>
      <c r="D65" s="22" t="s">
        <v>98</v>
      </c>
      <c r="E65" s="23" t="s">
        <v>98</v>
      </c>
      <c r="G65" s="18" t="s">
        <v>54</v>
      </c>
      <c r="H65" s="22" t="s">
        <v>98</v>
      </c>
      <c r="I65" s="22" t="s">
        <v>98</v>
      </c>
      <c r="J65" s="22" t="s">
        <v>98</v>
      </c>
      <c r="K65" s="28" t="str">
        <f t="shared" si="4"/>
        <v/>
      </c>
      <c r="L65" s="22">
        <v>-38928</v>
      </c>
      <c r="M65" s="29"/>
      <c r="N65" s="19"/>
    </row>
    <row r="66" spans="1:14" s="43" customFormat="1" ht="5.0999999999999996" customHeight="1" x14ac:dyDescent="0.15">
      <c r="A66" s="21"/>
      <c r="B66" s="26"/>
      <c r="C66" s="26"/>
      <c r="D66" s="26"/>
      <c r="E66" s="27"/>
      <c r="G66" s="21"/>
      <c r="H66" s="26"/>
      <c r="I66" s="26"/>
      <c r="J66" s="26"/>
      <c r="K66" s="32"/>
      <c r="L66" s="26"/>
      <c r="M66" s="33"/>
      <c r="N66" s="19"/>
    </row>
    <row r="67" spans="1:14" s="43" customFormat="1" ht="3" customHeight="1" x14ac:dyDescent="0.15">
      <c r="A67" s="18"/>
      <c r="B67" s="22"/>
      <c r="C67" s="22"/>
      <c r="D67" s="22"/>
      <c r="E67" s="23"/>
      <c r="G67" s="18"/>
      <c r="H67" s="22"/>
      <c r="I67" s="22"/>
      <c r="J67" s="22"/>
      <c r="K67" s="28"/>
      <c r="L67" s="22"/>
      <c r="M67" s="29"/>
      <c r="N67" s="19"/>
    </row>
    <row r="68" spans="1:14" s="44" customFormat="1" ht="9" x14ac:dyDescent="0.15">
      <c r="A68" s="20" t="s">
        <v>10</v>
      </c>
      <c r="B68" s="24">
        <v>2604036.91</v>
      </c>
      <c r="C68" s="24">
        <v>8512108.8399999999</v>
      </c>
      <c r="D68" s="24">
        <v>3347380.67</v>
      </c>
      <c r="E68" s="25">
        <v>-2560691.2599999998</v>
      </c>
      <c r="G68" s="20" t="s">
        <v>10</v>
      </c>
      <c r="H68" s="24">
        <v>-2560691.2599999998</v>
      </c>
      <c r="I68" s="24">
        <v>-3111376.63</v>
      </c>
      <c r="J68" s="24">
        <v>550685.37</v>
      </c>
      <c r="K68" s="30">
        <f>IF(ISERROR((H68-I68)/ABS(I68)),"",(H68-I68)/ABS(I68))</f>
        <v>0.17699090643359372</v>
      </c>
      <c r="L68" s="24">
        <v>959358546</v>
      </c>
      <c r="M68" s="31">
        <f>H68/L68</f>
        <v>-2.6691702186598335E-3</v>
      </c>
      <c r="N68" s="56"/>
    </row>
    <row r="69" spans="1:14" s="43" customFormat="1" ht="3" customHeight="1" x14ac:dyDescent="0.15">
      <c r="A69" s="21"/>
      <c r="B69" s="26"/>
      <c r="C69" s="26"/>
      <c r="D69" s="26"/>
      <c r="E69" s="27"/>
      <c r="G69" s="51"/>
      <c r="H69" s="26"/>
      <c r="I69" s="26"/>
      <c r="J69" s="26"/>
      <c r="K69" s="32"/>
      <c r="L69" s="26"/>
      <c r="M69" s="33"/>
      <c r="N69" s="19"/>
    </row>
    <row r="70" spans="1:14" s="43" customFormat="1" ht="5.0999999999999996" customHeight="1" x14ac:dyDescent="0.15">
      <c r="A70" s="18"/>
      <c r="B70" s="22"/>
      <c r="C70" s="22"/>
      <c r="D70" s="22"/>
      <c r="E70" s="23"/>
      <c r="G70" s="21"/>
      <c r="H70" s="22"/>
      <c r="I70" s="22"/>
      <c r="J70" s="22"/>
      <c r="K70" s="28"/>
      <c r="L70" s="22"/>
      <c r="M70" s="29"/>
      <c r="N70" s="19"/>
    </row>
    <row r="71" spans="1:14" s="43" customFormat="1" ht="9" x14ac:dyDescent="0.15">
      <c r="A71" s="18" t="s">
        <v>6</v>
      </c>
      <c r="B71" s="22" t="s">
        <v>98</v>
      </c>
      <c r="C71" s="22" t="s">
        <v>98</v>
      </c>
      <c r="D71" s="22" t="s">
        <v>98</v>
      </c>
      <c r="E71" s="23" t="s">
        <v>98</v>
      </c>
      <c r="G71" s="18" t="s">
        <v>6</v>
      </c>
      <c r="H71" s="22" t="s">
        <v>98</v>
      </c>
      <c r="I71" s="22" t="s">
        <v>98</v>
      </c>
      <c r="J71" s="22" t="s">
        <v>98</v>
      </c>
      <c r="K71" s="28" t="str">
        <f t="shared" ref="K71:K73" si="6">IF(ISERROR((H71-I71)/ABS(I71)),"",(H71-I71)/ABS(I71))</f>
        <v/>
      </c>
      <c r="L71" s="22">
        <v>308000</v>
      </c>
      <c r="M71" s="29"/>
      <c r="N71" s="19"/>
    </row>
    <row r="72" spans="1:14" s="43" customFormat="1" ht="9" x14ac:dyDescent="0.15">
      <c r="A72" s="18" t="s">
        <v>77</v>
      </c>
      <c r="B72" s="22">
        <v>160.34</v>
      </c>
      <c r="C72" s="22" t="s">
        <v>98</v>
      </c>
      <c r="D72" s="22">
        <v>3208.26</v>
      </c>
      <c r="E72" s="23">
        <v>3368.6</v>
      </c>
      <c r="G72" s="18" t="s">
        <v>77</v>
      </c>
      <c r="H72" s="22">
        <v>3368.6</v>
      </c>
      <c r="I72" s="22" t="s">
        <v>98</v>
      </c>
      <c r="J72" s="22">
        <v>3368.6</v>
      </c>
      <c r="K72" s="28" t="str">
        <f t="shared" si="6"/>
        <v/>
      </c>
      <c r="L72" s="22">
        <v>2800000</v>
      </c>
      <c r="M72" s="29">
        <f>H72/L72</f>
        <v>1.2030714285714286E-3</v>
      </c>
      <c r="N72" s="19"/>
    </row>
    <row r="73" spans="1:14" s="43" customFormat="1" ht="9" x14ac:dyDescent="0.15">
      <c r="A73" s="18" t="s">
        <v>55</v>
      </c>
      <c r="B73" s="22">
        <v>28337.83</v>
      </c>
      <c r="C73" s="22" t="s">
        <v>98</v>
      </c>
      <c r="D73" s="22" t="s">
        <v>98</v>
      </c>
      <c r="E73" s="23">
        <v>28337.83</v>
      </c>
      <c r="G73" s="18" t="s">
        <v>55</v>
      </c>
      <c r="H73" s="22">
        <v>28337.83</v>
      </c>
      <c r="I73" s="22">
        <v>45708.13</v>
      </c>
      <c r="J73" s="22">
        <v>-17370.3</v>
      </c>
      <c r="K73" s="28">
        <f t="shared" si="6"/>
        <v>-0.38002648544143014</v>
      </c>
      <c r="L73" s="22">
        <v>615000</v>
      </c>
      <c r="M73" s="29">
        <f>H73/L73</f>
        <v>4.6077772357723583E-2</v>
      </c>
      <c r="N73" s="19"/>
    </row>
    <row r="74" spans="1:14" s="43" customFormat="1" ht="5.0999999999999996" customHeight="1" x14ac:dyDescent="0.15">
      <c r="A74" s="21"/>
      <c r="B74" s="26"/>
      <c r="C74" s="26"/>
      <c r="D74" s="26"/>
      <c r="E74" s="27"/>
      <c r="G74" s="21"/>
      <c r="H74" s="26"/>
      <c r="I74" s="26"/>
      <c r="J74" s="26"/>
      <c r="K74" s="32"/>
      <c r="L74" s="26"/>
      <c r="M74" s="33"/>
      <c r="N74" s="19"/>
    </row>
    <row r="75" spans="1:14" s="43" customFormat="1" ht="3" customHeight="1" x14ac:dyDescent="0.15">
      <c r="A75" s="18"/>
      <c r="B75" s="22"/>
      <c r="C75" s="22"/>
      <c r="D75" s="22"/>
      <c r="E75" s="23"/>
      <c r="G75" s="18"/>
      <c r="H75" s="22"/>
      <c r="I75" s="22"/>
      <c r="J75" s="22"/>
      <c r="K75" s="28"/>
      <c r="L75" s="22"/>
      <c r="M75" s="29"/>
      <c r="N75" s="19"/>
    </row>
    <row r="76" spans="1:14" s="44" customFormat="1" ht="9" x14ac:dyDescent="0.15">
      <c r="A76" s="20" t="s">
        <v>78</v>
      </c>
      <c r="B76" s="66">
        <v>28498.17</v>
      </c>
      <c r="C76" s="24" t="s">
        <v>98</v>
      </c>
      <c r="D76" s="24">
        <v>3208.26</v>
      </c>
      <c r="E76" s="25">
        <v>31706.43</v>
      </c>
      <c r="G76" s="20" t="s">
        <v>78</v>
      </c>
      <c r="H76" s="24">
        <v>31706.43</v>
      </c>
      <c r="I76" s="24">
        <v>45708.13</v>
      </c>
      <c r="J76" s="24">
        <v>-14001.7</v>
      </c>
      <c r="K76" s="30">
        <f>IF(ISERROR((H76-I76)/ABS(I76)),"",(H76-I76)/ABS(I76))</f>
        <v>-0.30632843653853259</v>
      </c>
      <c r="L76" s="24">
        <v>3723000</v>
      </c>
      <c r="M76" s="31">
        <f>H76/L76</f>
        <v>8.5163658340048354E-3</v>
      </c>
      <c r="N76" s="56"/>
    </row>
    <row r="77" spans="1:14" s="43" customFormat="1" ht="3" customHeight="1" x14ac:dyDescent="0.15">
      <c r="A77" s="21"/>
      <c r="B77" s="26"/>
      <c r="C77" s="26"/>
      <c r="D77" s="26"/>
      <c r="E77" s="27"/>
      <c r="G77" s="21"/>
      <c r="H77" s="26"/>
      <c r="I77" s="26"/>
      <c r="J77" s="26"/>
      <c r="K77" s="32"/>
      <c r="L77" s="26"/>
      <c r="M77" s="33"/>
      <c r="N77" s="19"/>
    </row>
    <row r="78" spans="1:14" s="43" customFormat="1" ht="5.0999999999999996" customHeight="1" x14ac:dyDescent="0.15">
      <c r="A78" s="18"/>
      <c r="B78" s="22"/>
      <c r="C78" s="22"/>
      <c r="D78" s="22"/>
      <c r="E78" s="23"/>
      <c r="G78" s="18"/>
      <c r="H78" s="22"/>
      <c r="I78" s="22"/>
      <c r="J78" s="22"/>
      <c r="K78" s="28"/>
      <c r="L78" s="22"/>
      <c r="M78" s="29"/>
      <c r="N78" s="19"/>
    </row>
    <row r="79" spans="1:14" s="43" customFormat="1" ht="9" x14ac:dyDescent="0.15">
      <c r="A79" s="18" t="s">
        <v>7</v>
      </c>
      <c r="B79" s="22" t="s">
        <v>98</v>
      </c>
      <c r="C79" s="22" t="s">
        <v>98</v>
      </c>
      <c r="D79" s="22" t="s">
        <v>98</v>
      </c>
      <c r="E79" s="23" t="s">
        <v>98</v>
      </c>
      <c r="G79" s="18" t="s">
        <v>7</v>
      </c>
      <c r="H79" s="22" t="s">
        <v>98</v>
      </c>
      <c r="I79" s="22">
        <v>75.28</v>
      </c>
      <c r="J79" s="22">
        <v>-75.28</v>
      </c>
      <c r="K79" s="28" t="str">
        <f t="shared" ref="K79:K81" si="7">IF(ISERROR((H79-I79)/ABS(I79)),"",(H79-I79)/ABS(I79))</f>
        <v/>
      </c>
      <c r="L79" s="22">
        <v>1100000</v>
      </c>
      <c r="M79" s="29"/>
      <c r="N79" s="19"/>
    </row>
    <row r="80" spans="1:14" s="43" customFormat="1" ht="9" x14ac:dyDescent="0.15">
      <c r="A80" s="18" t="s">
        <v>56</v>
      </c>
      <c r="B80" s="22">
        <v>130274.73</v>
      </c>
      <c r="C80" s="22" t="s">
        <v>98</v>
      </c>
      <c r="D80" s="22">
        <v>9097.65</v>
      </c>
      <c r="E80" s="23">
        <v>139372.38</v>
      </c>
      <c r="G80" s="18" t="s">
        <v>56</v>
      </c>
      <c r="H80" s="22">
        <v>139372.38</v>
      </c>
      <c r="I80" s="22">
        <v>54387.37</v>
      </c>
      <c r="J80" s="22">
        <v>84985.01</v>
      </c>
      <c r="K80" s="28">
        <f t="shared" si="7"/>
        <v>1.5625872330285506</v>
      </c>
      <c r="L80" s="22">
        <v>1300000</v>
      </c>
      <c r="M80" s="29">
        <f>H80/L80</f>
        <v>0.10720952307692308</v>
      </c>
      <c r="N80" s="19"/>
    </row>
    <row r="81" spans="1:14" s="43" customFormat="1" ht="9" x14ac:dyDescent="0.15">
      <c r="A81" s="18" t="s">
        <v>57</v>
      </c>
      <c r="B81" s="22">
        <v>11110.22</v>
      </c>
      <c r="C81" s="22" t="s">
        <v>98</v>
      </c>
      <c r="D81" s="22">
        <v>3291.19</v>
      </c>
      <c r="E81" s="23">
        <v>14401.41</v>
      </c>
      <c r="G81" s="18" t="s">
        <v>57</v>
      </c>
      <c r="H81" s="22">
        <v>14401.41</v>
      </c>
      <c r="I81" s="22">
        <v>21912.25</v>
      </c>
      <c r="J81" s="22">
        <v>-7510.84</v>
      </c>
      <c r="K81" s="28">
        <f t="shared" si="7"/>
        <v>-0.34276899907585939</v>
      </c>
      <c r="L81" s="22">
        <v>600000</v>
      </c>
      <c r="M81" s="29">
        <f>H81/L81</f>
        <v>2.4002349999999999E-2</v>
      </c>
      <c r="N81" s="19"/>
    </row>
    <row r="82" spans="1:14" s="43" customFormat="1" ht="5.0999999999999996" customHeight="1" x14ac:dyDescent="0.15">
      <c r="A82" s="21"/>
      <c r="B82" s="26"/>
      <c r="C82" s="26"/>
      <c r="D82" s="26"/>
      <c r="E82" s="27"/>
      <c r="G82" s="21"/>
      <c r="H82" s="26"/>
      <c r="I82" s="26"/>
      <c r="J82" s="26"/>
      <c r="K82" s="32"/>
      <c r="L82" s="26"/>
      <c r="M82" s="33"/>
      <c r="N82" s="19"/>
    </row>
    <row r="83" spans="1:14" s="43" customFormat="1" ht="3" customHeight="1" x14ac:dyDescent="0.15">
      <c r="A83" s="18"/>
      <c r="B83" s="22"/>
      <c r="C83" s="22"/>
      <c r="D83" s="22"/>
      <c r="E83" s="23"/>
      <c r="G83" s="18"/>
      <c r="H83" s="22"/>
      <c r="I83" s="22"/>
      <c r="J83" s="22"/>
      <c r="K83" s="28"/>
      <c r="L83" s="22"/>
      <c r="M83" s="29"/>
      <c r="N83" s="19"/>
    </row>
    <row r="84" spans="1:14" s="44" customFormat="1" ht="9" x14ac:dyDescent="0.15">
      <c r="A84" s="20" t="s">
        <v>79</v>
      </c>
      <c r="B84" s="24">
        <v>169883.12</v>
      </c>
      <c r="C84" s="24" t="s">
        <v>98</v>
      </c>
      <c r="D84" s="24">
        <v>15597.1</v>
      </c>
      <c r="E84" s="25">
        <v>185480.22</v>
      </c>
      <c r="G84" s="20" t="s">
        <v>79</v>
      </c>
      <c r="H84" s="24">
        <v>185480.22</v>
      </c>
      <c r="I84" s="24">
        <v>122083.03</v>
      </c>
      <c r="J84" s="24">
        <v>63397.19</v>
      </c>
      <c r="K84" s="30">
        <f>IF(ISERROR((H84-I84)/ABS(I84)),"",(H84-I84)/ABS(I84))</f>
        <v>0.51929567934216581</v>
      </c>
      <c r="L84" s="24">
        <v>6723000</v>
      </c>
      <c r="M84" s="31">
        <f>H84/L84</f>
        <v>2.7588906738063364E-2</v>
      </c>
      <c r="N84" s="56"/>
    </row>
    <row r="85" spans="1:14" s="43" customFormat="1" ht="3" customHeight="1" x14ac:dyDescent="0.15">
      <c r="A85" s="21"/>
      <c r="B85" s="26"/>
      <c r="C85" s="26"/>
      <c r="D85" s="26"/>
      <c r="E85" s="27"/>
      <c r="G85" s="21"/>
      <c r="H85" s="26"/>
      <c r="I85" s="26"/>
      <c r="J85" s="26"/>
      <c r="K85" s="32"/>
      <c r="L85" s="26"/>
      <c r="M85" s="33"/>
      <c r="N85" s="19"/>
    </row>
    <row r="86" spans="1:14" s="43" customFormat="1" ht="9.9499999999999993" customHeight="1" x14ac:dyDescent="0.15">
      <c r="A86" s="21"/>
      <c r="B86" s="26"/>
      <c r="C86" s="26"/>
      <c r="D86" s="26"/>
      <c r="E86" s="27"/>
      <c r="G86" s="21"/>
      <c r="H86" s="26"/>
      <c r="I86" s="26"/>
      <c r="J86" s="26"/>
      <c r="K86" s="32"/>
      <c r="L86" s="26"/>
      <c r="M86" s="33"/>
      <c r="N86" s="19"/>
    </row>
    <row r="87" spans="1:14" s="43" customFormat="1" ht="3" customHeight="1" x14ac:dyDescent="0.15">
      <c r="A87" s="18"/>
      <c r="B87" s="22"/>
      <c r="C87" s="22"/>
      <c r="D87" s="22"/>
      <c r="E87" s="23"/>
      <c r="G87" s="18"/>
      <c r="H87" s="22"/>
      <c r="I87" s="22"/>
      <c r="J87" s="22"/>
      <c r="K87" s="28"/>
      <c r="L87" s="22"/>
      <c r="M87" s="29"/>
      <c r="N87" s="19"/>
    </row>
    <row r="88" spans="1:14" s="44" customFormat="1" ht="9" x14ac:dyDescent="0.15">
      <c r="A88" s="20" t="s">
        <v>80</v>
      </c>
      <c r="B88" s="24">
        <v>8260934.9299999997</v>
      </c>
      <c r="C88" s="24">
        <v>8513470.9100000001</v>
      </c>
      <c r="D88" s="24">
        <v>6931693.8099999996</v>
      </c>
      <c r="E88" s="25">
        <v>6679157.8300000001</v>
      </c>
      <c r="G88" s="20" t="s">
        <v>80</v>
      </c>
      <c r="H88" s="24">
        <v>6679157.8300000001</v>
      </c>
      <c r="I88" s="24">
        <v>2069476.77</v>
      </c>
      <c r="J88" s="24">
        <v>4609681.0599999996</v>
      </c>
      <c r="K88" s="30">
        <f>IF(ISERROR((H88-I88)/ABS(I88)),"",(H88-I88)/ABS(I88))</f>
        <v>2.2274620941988155</v>
      </c>
      <c r="L88" s="24">
        <v>2046718206</v>
      </c>
      <c r="M88" s="31">
        <f>H88/L88</f>
        <v>3.263349986539378E-3</v>
      </c>
      <c r="N88" s="56"/>
    </row>
    <row r="89" spans="1:14" s="43" customFormat="1" ht="3" customHeight="1" x14ac:dyDescent="0.15">
      <c r="A89" s="21"/>
      <c r="B89" s="26"/>
      <c r="C89" s="26"/>
      <c r="D89" s="26"/>
      <c r="E89" s="27"/>
      <c r="G89" s="21"/>
      <c r="H89" s="26"/>
      <c r="I89" s="26"/>
      <c r="J89" s="26"/>
      <c r="K89" s="32"/>
      <c r="L89" s="26"/>
      <c r="M89" s="33"/>
      <c r="N89" s="19"/>
    </row>
    <row r="90" spans="1:14" s="43" customFormat="1" ht="5.0999999999999996" customHeight="1" x14ac:dyDescent="0.15">
      <c r="A90" s="18"/>
      <c r="B90" s="22"/>
      <c r="C90" s="22"/>
      <c r="D90" s="22"/>
      <c r="E90" s="23"/>
      <c r="G90" s="18"/>
      <c r="H90" s="22"/>
      <c r="I90" s="22"/>
      <c r="J90" s="22"/>
      <c r="K90" s="28"/>
      <c r="L90" s="22"/>
      <c r="M90" s="29"/>
      <c r="N90" s="19"/>
    </row>
    <row r="91" spans="1:14" s="43" customFormat="1" ht="9" customHeight="1" x14ac:dyDescent="0.15">
      <c r="A91" s="18" t="s">
        <v>58</v>
      </c>
      <c r="B91" s="22"/>
      <c r="C91" s="22"/>
      <c r="D91" s="22"/>
      <c r="E91" s="23"/>
      <c r="G91" s="18" t="s">
        <v>58</v>
      </c>
      <c r="H91" s="22"/>
      <c r="I91" s="22"/>
      <c r="J91" s="22"/>
      <c r="K91" s="28"/>
      <c r="L91" s="22"/>
      <c r="M91" s="29"/>
      <c r="N91" s="19"/>
    </row>
    <row r="92" spans="1:14" s="43" customFormat="1" ht="9" x14ac:dyDescent="0.15">
      <c r="A92" s="18" t="s">
        <v>60</v>
      </c>
      <c r="B92" s="22" t="s">
        <v>98</v>
      </c>
      <c r="C92" s="22" t="s">
        <v>98</v>
      </c>
      <c r="D92" s="22" t="s">
        <v>98</v>
      </c>
      <c r="E92" s="23" t="s">
        <v>98</v>
      </c>
      <c r="G92" s="18" t="s">
        <v>60</v>
      </c>
      <c r="H92" s="22" t="s">
        <v>98</v>
      </c>
      <c r="I92" s="22" t="s">
        <v>98</v>
      </c>
      <c r="J92" s="22" t="s">
        <v>98</v>
      </c>
      <c r="K92" s="28" t="str">
        <f t="shared" ref="K92:K93" si="8">IF(ISERROR((H92-I92)/ABS(I92)),"",(H92-I92)/ABS(I92))</f>
        <v/>
      </c>
      <c r="L92" s="22">
        <v>176668240</v>
      </c>
      <c r="M92" s="29"/>
      <c r="N92" s="19"/>
    </row>
    <row r="93" spans="1:14" s="43" customFormat="1" ht="9" x14ac:dyDescent="0.15">
      <c r="A93" s="18" t="s">
        <v>59</v>
      </c>
      <c r="B93" s="22" t="s">
        <v>98</v>
      </c>
      <c r="C93" s="22" t="s">
        <v>98</v>
      </c>
      <c r="D93" s="22" t="s">
        <v>98</v>
      </c>
      <c r="E93" s="23" t="s">
        <v>98</v>
      </c>
      <c r="G93" s="18" t="s">
        <v>59</v>
      </c>
      <c r="H93" s="22" t="s">
        <v>98</v>
      </c>
      <c r="I93" s="22" t="s">
        <v>98</v>
      </c>
      <c r="J93" s="22" t="s">
        <v>98</v>
      </c>
      <c r="K93" s="28" t="str">
        <f t="shared" si="8"/>
        <v/>
      </c>
      <c r="L93" s="22">
        <v>100450460</v>
      </c>
      <c r="M93" s="29"/>
      <c r="N93" s="19"/>
    </row>
    <row r="94" spans="1:14" s="43" customFormat="1" ht="5.0999999999999996" customHeight="1" x14ac:dyDescent="0.15">
      <c r="A94" s="21"/>
      <c r="B94" s="26"/>
      <c r="C94" s="26"/>
      <c r="D94" s="26"/>
      <c r="E94" s="27"/>
      <c r="G94" s="21"/>
      <c r="H94" s="26"/>
      <c r="I94" s="26"/>
      <c r="J94" s="26"/>
      <c r="K94" s="32"/>
      <c r="L94" s="26"/>
      <c r="M94" s="33"/>
      <c r="N94" s="19"/>
    </row>
    <row r="95" spans="1:14" s="43" customFormat="1" ht="3" customHeight="1" x14ac:dyDescent="0.15">
      <c r="A95" s="21"/>
      <c r="B95" s="22"/>
      <c r="C95" s="22"/>
      <c r="D95" s="22"/>
      <c r="E95" s="23"/>
      <c r="G95" s="18"/>
      <c r="H95" s="22"/>
      <c r="I95" s="22"/>
      <c r="J95" s="22"/>
      <c r="K95" s="28"/>
      <c r="L95" s="22"/>
      <c r="M95" s="29"/>
      <c r="N95" s="19"/>
    </row>
    <row r="96" spans="1:14" s="44" customFormat="1" ht="9" x14ac:dyDescent="0.15">
      <c r="A96" s="20" t="s">
        <v>43</v>
      </c>
      <c r="B96" s="24" t="s">
        <v>98</v>
      </c>
      <c r="C96" s="24" t="s">
        <v>98</v>
      </c>
      <c r="D96" s="24" t="s">
        <v>98</v>
      </c>
      <c r="E96" s="25" t="s">
        <v>98</v>
      </c>
      <c r="G96" s="20" t="s">
        <v>43</v>
      </c>
      <c r="H96" s="66" t="s">
        <v>98</v>
      </c>
      <c r="I96" s="24" t="s">
        <v>98</v>
      </c>
      <c r="J96" s="24" t="s">
        <v>98</v>
      </c>
      <c r="K96" s="30" t="str">
        <f>IF(ISERROR((H96-I96)/ABS(I96)),"",(H96-I96)/ABS(I96))</f>
        <v/>
      </c>
      <c r="L96" s="24">
        <v>277118700</v>
      </c>
      <c r="M96" s="31"/>
      <c r="N96" s="56"/>
    </row>
    <row r="97" spans="1:14" s="43" customFormat="1" ht="3" customHeight="1" x14ac:dyDescent="0.15">
      <c r="A97" s="21"/>
      <c r="B97" s="26"/>
      <c r="C97" s="26"/>
      <c r="D97" s="26"/>
      <c r="E97" s="27"/>
      <c r="G97" s="21"/>
      <c r="H97" s="26"/>
      <c r="I97" s="26"/>
      <c r="J97" s="26"/>
      <c r="K97" s="32"/>
      <c r="L97" s="26"/>
      <c r="M97" s="33"/>
      <c r="N97" s="19"/>
    </row>
    <row r="98" spans="1:14" s="43" customFormat="1" ht="5.0999999999999996" customHeight="1" x14ac:dyDescent="0.15">
      <c r="A98" s="18"/>
      <c r="B98" s="22"/>
      <c r="C98" s="22"/>
      <c r="D98" s="22"/>
      <c r="E98" s="23"/>
      <c r="G98" s="18"/>
      <c r="H98" s="22"/>
      <c r="I98" s="22"/>
      <c r="J98" s="22"/>
      <c r="K98" s="28"/>
      <c r="L98" s="22"/>
      <c r="M98" s="29"/>
      <c r="N98" s="19"/>
    </row>
    <row r="99" spans="1:14" s="43" customFormat="1" ht="9" customHeight="1" x14ac:dyDescent="0.15">
      <c r="A99" s="18" t="s">
        <v>38</v>
      </c>
      <c r="B99" s="22"/>
      <c r="C99" s="22"/>
      <c r="D99" s="22"/>
      <c r="E99" s="23"/>
      <c r="G99" s="18" t="s">
        <v>38</v>
      </c>
      <c r="H99" s="22"/>
      <c r="I99" s="22"/>
      <c r="J99" s="22"/>
      <c r="K99" s="28"/>
      <c r="L99" s="22"/>
      <c r="M99" s="29"/>
      <c r="N99" s="19"/>
    </row>
    <row r="100" spans="1:14" s="43" customFormat="1" ht="9" customHeight="1" x14ac:dyDescent="0.15">
      <c r="A100" s="18" t="s">
        <v>81</v>
      </c>
      <c r="B100" s="22"/>
      <c r="C100" s="22"/>
      <c r="D100" s="22"/>
      <c r="E100" s="23"/>
      <c r="G100" s="18" t="s">
        <v>81</v>
      </c>
      <c r="H100" s="22"/>
      <c r="I100" s="22"/>
      <c r="J100" s="22"/>
      <c r="K100" s="28"/>
      <c r="L100" s="22"/>
      <c r="M100" s="29"/>
      <c r="N100" s="19"/>
    </row>
    <row r="101" spans="1:14" s="43" customFormat="1" ht="9" x14ac:dyDescent="0.15">
      <c r="A101" s="18" t="s">
        <v>41</v>
      </c>
      <c r="B101" s="22" t="s">
        <v>98</v>
      </c>
      <c r="C101" s="22" t="s">
        <v>98</v>
      </c>
      <c r="D101" s="22" t="s">
        <v>98</v>
      </c>
      <c r="E101" s="23" t="s">
        <v>98</v>
      </c>
      <c r="G101" s="18" t="s">
        <v>41</v>
      </c>
      <c r="H101" s="22" t="s">
        <v>98</v>
      </c>
      <c r="I101" s="22" t="s">
        <v>98</v>
      </c>
      <c r="J101" s="22" t="s">
        <v>98</v>
      </c>
      <c r="K101" s="28" t="str">
        <f t="shared" ref="K101:K102" si="9">IF(ISERROR((H101-I101)/ABS(I101)),"",(H101-I101)/ABS(I101))</f>
        <v/>
      </c>
      <c r="L101" s="22">
        <v>37306</v>
      </c>
      <c r="M101" s="29"/>
      <c r="N101" s="19"/>
    </row>
    <row r="102" spans="1:14" s="43" customFormat="1" ht="9" x14ac:dyDescent="0.15">
      <c r="A102" s="18" t="s">
        <v>88</v>
      </c>
      <c r="B102" s="22" t="s">
        <v>98</v>
      </c>
      <c r="C102" s="22" t="s">
        <v>98</v>
      </c>
      <c r="D102" s="22" t="s">
        <v>98</v>
      </c>
      <c r="E102" s="23" t="s">
        <v>98</v>
      </c>
      <c r="G102" s="18" t="s">
        <v>8</v>
      </c>
      <c r="H102" s="22" t="s">
        <v>98</v>
      </c>
      <c r="I102" s="22" t="s">
        <v>98</v>
      </c>
      <c r="J102" s="22" t="s">
        <v>98</v>
      </c>
      <c r="K102" s="28" t="str">
        <f t="shared" si="9"/>
        <v/>
      </c>
      <c r="L102" s="22">
        <v>8093780</v>
      </c>
      <c r="M102" s="29"/>
      <c r="N102" s="19"/>
    </row>
    <row r="103" spans="1:14" s="43" customFormat="1" ht="9" x14ac:dyDescent="0.15">
      <c r="A103" s="18" t="s">
        <v>4</v>
      </c>
      <c r="B103" s="22"/>
      <c r="C103" s="22"/>
      <c r="D103" s="22"/>
      <c r="E103" s="23"/>
      <c r="G103" s="18" t="s">
        <v>4</v>
      </c>
      <c r="H103" s="22"/>
      <c r="I103" s="22"/>
      <c r="J103" s="22"/>
      <c r="K103" s="28"/>
      <c r="L103" s="22"/>
      <c r="M103" s="29"/>
      <c r="N103" s="19"/>
    </row>
    <row r="104" spans="1:14" s="43" customFormat="1" ht="9" x14ac:dyDescent="0.15">
      <c r="A104" s="18" t="s">
        <v>86</v>
      </c>
      <c r="B104" s="22" t="s">
        <v>98</v>
      </c>
      <c r="C104" s="22" t="s">
        <v>98</v>
      </c>
      <c r="D104" s="22" t="s">
        <v>98</v>
      </c>
      <c r="E104" s="23" t="s">
        <v>98</v>
      </c>
      <c r="G104" s="18" t="s">
        <v>41</v>
      </c>
      <c r="H104" s="22" t="s">
        <v>98</v>
      </c>
      <c r="I104" s="22" t="s">
        <v>98</v>
      </c>
      <c r="J104" s="22" t="s">
        <v>98</v>
      </c>
      <c r="K104" s="28" t="str">
        <f t="shared" ref="K104:K106" si="10">IF(ISERROR((H104-I104)/ABS(I104)),"",(H104-I104)/ABS(I104))</f>
        <v/>
      </c>
      <c r="L104" s="22">
        <v>3244</v>
      </c>
      <c r="M104" s="29"/>
      <c r="N104" s="19"/>
    </row>
    <row r="105" spans="1:14" s="43" customFormat="1" ht="9" x14ac:dyDescent="0.15">
      <c r="A105" s="64" t="s">
        <v>90</v>
      </c>
      <c r="B105" s="22" t="s">
        <v>98</v>
      </c>
      <c r="C105" s="22" t="s">
        <v>98</v>
      </c>
      <c r="D105" s="22" t="s">
        <v>98</v>
      </c>
      <c r="E105" s="23" t="s">
        <v>98</v>
      </c>
      <c r="G105" s="65" t="s">
        <v>89</v>
      </c>
      <c r="H105" s="22" t="s">
        <v>98</v>
      </c>
      <c r="I105" s="22" t="s">
        <v>98</v>
      </c>
      <c r="J105" s="22" t="s">
        <v>98</v>
      </c>
      <c r="K105" s="28" t="str">
        <f t="shared" si="10"/>
        <v/>
      </c>
      <c r="L105" s="22">
        <v>-78812980</v>
      </c>
      <c r="M105" s="29"/>
      <c r="N105" s="19"/>
    </row>
    <row r="106" spans="1:14" s="43" customFormat="1" ht="9" x14ac:dyDescent="0.15">
      <c r="A106" s="18" t="s">
        <v>87</v>
      </c>
      <c r="B106" s="22" t="s">
        <v>98</v>
      </c>
      <c r="C106" s="22" t="s">
        <v>98</v>
      </c>
      <c r="D106" s="22" t="s">
        <v>98</v>
      </c>
      <c r="E106" s="23" t="s">
        <v>98</v>
      </c>
      <c r="G106" s="18" t="s">
        <v>87</v>
      </c>
      <c r="H106" s="22" t="s">
        <v>98</v>
      </c>
      <c r="I106" s="22" t="s">
        <v>98</v>
      </c>
      <c r="J106" s="22" t="s">
        <v>98</v>
      </c>
      <c r="K106" s="28" t="str">
        <f t="shared" si="10"/>
        <v/>
      </c>
      <c r="L106" s="22">
        <v>21086</v>
      </c>
      <c r="M106" s="29"/>
      <c r="N106" s="19"/>
    </row>
    <row r="107" spans="1:14" s="43" customFormat="1" ht="9" x14ac:dyDescent="0.15">
      <c r="A107" s="18" t="s">
        <v>53</v>
      </c>
      <c r="B107" s="22"/>
      <c r="C107" s="22"/>
      <c r="D107" s="22"/>
      <c r="E107" s="23"/>
      <c r="G107" s="18" t="s">
        <v>53</v>
      </c>
      <c r="H107" s="24"/>
      <c r="I107" s="22"/>
      <c r="J107" s="22"/>
      <c r="K107" s="28"/>
      <c r="L107" s="22"/>
      <c r="M107" s="29"/>
      <c r="N107" s="19"/>
    </row>
    <row r="108" spans="1:14" s="43" customFormat="1" ht="9" x14ac:dyDescent="0.15">
      <c r="A108" s="18" t="s">
        <v>88</v>
      </c>
      <c r="B108" s="22" t="s">
        <v>98</v>
      </c>
      <c r="C108" s="22" t="s">
        <v>98</v>
      </c>
      <c r="D108" s="22" t="s">
        <v>98</v>
      </c>
      <c r="E108" s="23" t="s">
        <v>98</v>
      </c>
      <c r="G108" s="18" t="s">
        <v>8</v>
      </c>
      <c r="H108" s="22" t="s">
        <v>98</v>
      </c>
      <c r="I108" s="22" t="s">
        <v>98</v>
      </c>
      <c r="J108" s="22" t="s">
        <v>98</v>
      </c>
      <c r="K108" s="28" t="str">
        <f>IF(ISERROR((H108-I108)/ABS(I108)),"",(H108-I108)/ABS(I108))</f>
        <v/>
      </c>
      <c r="L108" s="22">
        <v>3185608</v>
      </c>
      <c r="M108" s="29"/>
      <c r="N108" s="19"/>
    </row>
    <row r="109" spans="1:14" s="43" customFormat="1" ht="9" x14ac:dyDescent="0.15">
      <c r="A109" s="18" t="s">
        <v>5</v>
      </c>
      <c r="B109" s="22"/>
      <c r="C109" s="22"/>
      <c r="D109" s="22"/>
      <c r="E109" s="23"/>
      <c r="G109" s="18" t="s">
        <v>5</v>
      </c>
      <c r="H109" s="22"/>
      <c r="I109" s="22"/>
      <c r="J109" s="22"/>
      <c r="K109" s="28"/>
      <c r="L109" s="22"/>
      <c r="M109" s="29"/>
      <c r="N109" s="19"/>
    </row>
    <row r="110" spans="1:14" s="43" customFormat="1" ht="9" x14ac:dyDescent="0.15">
      <c r="A110" s="18" t="s">
        <v>86</v>
      </c>
      <c r="B110" s="22" t="s">
        <v>98</v>
      </c>
      <c r="C110" s="22" t="s">
        <v>98</v>
      </c>
      <c r="D110" s="22" t="s">
        <v>98</v>
      </c>
      <c r="E110" s="23" t="s">
        <v>98</v>
      </c>
      <c r="G110" s="18" t="s">
        <v>41</v>
      </c>
      <c r="H110" s="22" t="s">
        <v>98</v>
      </c>
      <c r="I110" s="22" t="s">
        <v>98</v>
      </c>
      <c r="J110" s="22" t="s">
        <v>98</v>
      </c>
      <c r="K110" s="28" t="str">
        <f t="shared" ref="K110:K111" si="11">IF(ISERROR((H110-I110)/ABS(I110)),"",(H110-I110)/ABS(I110))</f>
        <v/>
      </c>
      <c r="L110" s="22">
        <v>47038</v>
      </c>
      <c r="M110" s="29"/>
      <c r="N110" s="19"/>
    </row>
    <row r="111" spans="1:14" s="43" customFormat="1" ht="9" x14ac:dyDescent="0.15">
      <c r="A111" s="18" t="s">
        <v>88</v>
      </c>
      <c r="B111" s="22" t="s">
        <v>98</v>
      </c>
      <c r="C111" s="22" t="s">
        <v>98</v>
      </c>
      <c r="D111" s="22" t="s">
        <v>98</v>
      </c>
      <c r="E111" s="23" t="s">
        <v>98</v>
      </c>
      <c r="G111" s="18" t="s">
        <v>8</v>
      </c>
      <c r="H111" s="22" t="s">
        <v>98</v>
      </c>
      <c r="I111" s="22" t="s">
        <v>98</v>
      </c>
      <c r="J111" s="22" t="s">
        <v>98</v>
      </c>
      <c r="K111" s="28" t="str">
        <f t="shared" si="11"/>
        <v/>
      </c>
      <c r="L111" s="22">
        <v>3114240</v>
      </c>
      <c r="M111" s="29"/>
      <c r="N111" s="19"/>
    </row>
    <row r="112" spans="1:14" s="43" customFormat="1" ht="5.0999999999999996" customHeight="1" x14ac:dyDescent="0.15">
      <c r="A112" s="21"/>
      <c r="B112" s="26"/>
      <c r="C112" s="26"/>
      <c r="D112" s="26"/>
      <c r="E112" s="27"/>
      <c r="G112" s="21"/>
      <c r="H112" s="26"/>
      <c r="I112" s="26"/>
      <c r="J112" s="26"/>
      <c r="K112" s="32"/>
      <c r="L112" s="26"/>
      <c r="M112" s="33"/>
      <c r="N112" s="19"/>
    </row>
    <row r="113" spans="1:14" s="43" customFormat="1" ht="3" customHeight="1" x14ac:dyDescent="0.15">
      <c r="A113" s="18"/>
      <c r="B113" s="22"/>
      <c r="C113" s="22"/>
      <c r="D113" s="22"/>
      <c r="E113" s="23"/>
      <c r="G113" s="18"/>
      <c r="H113" s="22"/>
      <c r="I113" s="22"/>
      <c r="J113" s="22"/>
      <c r="K113" s="28"/>
      <c r="L113" s="22"/>
      <c r="M113" s="29"/>
      <c r="N113" s="19"/>
    </row>
    <row r="114" spans="1:14" s="44" customFormat="1" ht="9" x14ac:dyDescent="0.15">
      <c r="A114" s="20" t="s">
        <v>44</v>
      </c>
      <c r="B114" s="24" t="s">
        <v>98</v>
      </c>
      <c r="C114" s="24" t="s">
        <v>98</v>
      </c>
      <c r="D114" s="24" t="s">
        <v>98</v>
      </c>
      <c r="E114" s="25" t="s">
        <v>98</v>
      </c>
      <c r="G114" s="20" t="s">
        <v>44</v>
      </c>
      <c r="H114" s="24" t="s">
        <v>98</v>
      </c>
      <c r="I114" s="24" t="s">
        <v>98</v>
      </c>
      <c r="J114" s="24" t="s">
        <v>98</v>
      </c>
      <c r="K114" s="30" t="str">
        <f>IF(ISERROR((H114-I114)/ABS(I114)),"",(H114-I114)/ABS(I114))</f>
        <v/>
      </c>
      <c r="L114" s="24">
        <v>-64310678</v>
      </c>
      <c r="M114" s="31"/>
      <c r="N114" s="56"/>
    </row>
    <row r="115" spans="1:14" s="43" customFormat="1" ht="3" customHeight="1" x14ac:dyDescent="0.15">
      <c r="A115" s="21"/>
      <c r="B115" s="26"/>
      <c r="C115" s="26"/>
      <c r="D115" s="26"/>
      <c r="E115" s="27"/>
      <c r="G115" s="21"/>
      <c r="H115" s="26"/>
      <c r="I115" s="26"/>
      <c r="J115" s="26"/>
      <c r="K115" s="32"/>
      <c r="L115" s="26"/>
      <c r="M115" s="33"/>
      <c r="N115" s="19"/>
    </row>
    <row r="116" spans="1:14" s="43" customFormat="1" ht="8.1" customHeight="1" x14ac:dyDescent="0.15">
      <c r="A116" s="21"/>
      <c r="B116" s="26"/>
      <c r="C116" s="26"/>
      <c r="D116" s="26"/>
      <c r="E116" s="27"/>
      <c r="G116" s="21"/>
      <c r="H116" s="26"/>
      <c r="I116" s="26"/>
      <c r="J116" s="26"/>
      <c r="K116" s="32"/>
      <c r="L116" s="26"/>
      <c r="M116" s="33"/>
      <c r="N116" s="19"/>
    </row>
    <row r="117" spans="1:14" s="43" customFormat="1" ht="3" customHeight="1" x14ac:dyDescent="0.15">
      <c r="A117" s="18"/>
      <c r="B117" s="22"/>
      <c r="C117" s="22"/>
      <c r="D117" s="22"/>
      <c r="E117" s="23"/>
      <c r="G117" s="18"/>
      <c r="H117" s="22"/>
      <c r="I117" s="22"/>
      <c r="J117" s="22"/>
      <c r="K117" s="28"/>
      <c r="L117" s="22"/>
      <c r="M117" s="29"/>
      <c r="N117" s="19"/>
    </row>
    <row r="118" spans="1:14" s="44" customFormat="1" ht="9" x14ac:dyDescent="0.15">
      <c r="A118" s="20" t="s">
        <v>82</v>
      </c>
      <c r="B118" s="24" t="s">
        <v>98</v>
      </c>
      <c r="C118" s="24" t="s">
        <v>98</v>
      </c>
      <c r="D118" s="24" t="s">
        <v>98</v>
      </c>
      <c r="E118" s="25" t="s">
        <v>98</v>
      </c>
      <c r="G118" s="20" t="s">
        <v>82</v>
      </c>
      <c r="H118" s="24" t="s">
        <v>98</v>
      </c>
      <c r="I118" s="24" t="s">
        <v>98</v>
      </c>
      <c r="J118" s="24" t="s">
        <v>98</v>
      </c>
      <c r="K118" s="30" t="str">
        <f>IF(ISERROR((H118-I118)/ABS(I118)),"",(H118-I118)/ABS(I118))</f>
        <v/>
      </c>
      <c r="L118" s="24">
        <v>212808022</v>
      </c>
      <c r="M118" s="31"/>
      <c r="N118" s="56"/>
    </row>
    <row r="119" spans="1:14" s="43" customFormat="1" ht="3" customHeight="1" x14ac:dyDescent="0.15">
      <c r="A119" s="21"/>
      <c r="B119" s="26"/>
      <c r="C119" s="26"/>
      <c r="D119" s="26"/>
      <c r="E119" s="27"/>
      <c r="G119" s="21"/>
      <c r="H119" s="26"/>
      <c r="I119" s="26"/>
      <c r="J119" s="26"/>
      <c r="K119" s="32"/>
      <c r="L119" s="26"/>
      <c r="M119" s="33"/>
      <c r="N119" s="19"/>
    </row>
    <row r="120" spans="1:14" s="43" customFormat="1" ht="8.1" customHeight="1" x14ac:dyDescent="0.15">
      <c r="A120" s="58"/>
      <c r="B120" s="26"/>
      <c r="C120" s="26"/>
      <c r="D120" s="26"/>
      <c r="E120" s="27"/>
      <c r="G120" s="53"/>
      <c r="H120" s="26"/>
      <c r="I120" s="26"/>
      <c r="J120" s="26"/>
      <c r="K120" s="32"/>
      <c r="L120" s="26"/>
      <c r="M120" s="33"/>
      <c r="N120" s="19"/>
    </row>
    <row r="121" spans="1:14" s="43" customFormat="1" ht="3" customHeight="1" x14ac:dyDescent="0.15">
      <c r="A121" s="18"/>
      <c r="B121" s="22"/>
      <c r="C121" s="22"/>
      <c r="D121" s="22"/>
      <c r="E121" s="23"/>
      <c r="G121" s="18"/>
      <c r="H121" s="22"/>
      <c r="I121" s="22"/>
      <c r="J121" s="22"/>
      <c r="K121" s="34"/>
      <c r="L121" s="22"/>
      <c r="M121" s="29"/>
      <c r="N121" s="19"/>
    </row>
    <row r="122" spans="1:14" s="44" customFormat="1" ht="9" x14ac:dyDescent="0.15">
      <c r="A122" s="20" t="s">
        <v>9</v>
      </c>
      <c r="B122" s="24">
        <v>8260934.9299999997</v>
      </c>
      <c r="C122" s="24">
        <v>8513470.9100000001</v>
      </c>
      <c r="D122" s="24">
        <v>6931693.8099999996</v>
      </c>
      <c r="E122" s="25">
        <v>6679157.8300000001</v>
      </c>
      <c r="G122" s="20" t="s">
        <v>9</v>
      </c>
      <c r="H122" s="24">
        <v>6679157.8300000001</v>
      </c>
      <c r="I122" s="24">
        <v>2069476.77</v>
      </c>
      <c r="J122" s="24">
        <v>4609681.0599999996</v>
      </c>
      <c r="K122" s="30">
        <f>IF(ISERROR((H122-I122)/ABS(I122)),"",(H122-I122)/ABS(I122))</f>
        <v>2.2274620941988155</v>
      </c>
      <c r="L122" s="24">
        <v>2259526228</v>
      </c>
      <c r="M122" s="31">
        <f>H122/L122</f>
        <v>2.9559992476440511E-3</v>
      </c>
      <c r="N122" s="56"/>
    </row>
    <row r="123" spans="1:14" s="43" customFormat="1" ht="3" customHeight="1" x14ac:dyDescent="0.15">
      <c r="A123" s="53"/>
      <c r="B123" s="26"/>
      <c r="C123" s="26"/>
      <c r="D123" s="26"/>
      <c r="E123" s="27"/>
      <c r="G123" s="53"/>
      <c r="H123" s="26"/>
      <c r="I123" s="26"/>
      <c r="J123" s="26"/>
      <c r="K123" s="35"/>
      <c r="L123" s="26"/>
      <c r="M123" s="36"/>
      <c r="N123" s="19"/>
    </row>
    <row r="124" spans="1:14" s="43" customFormat="1" ht="6" customHeight="1" x14ac:dyDescent="0.15">
      <c r="A124" s="19"/>
      <c r="B124" s="37"/>
      <c r="C124" s="37"/>
      <c r="D124" s="37"/>
      <c r="E124" s="37"/>
      <c r="G124" s="19"/>
      <c r="H124" s="37"/>
      <c r="I124" s="37"/>
      <c r="J124" s="37"/>
      <c r="K124" s="19"/>
      <c r="L124" s="37"/>
      <c r="M124" s="19"/>
      <c r="N124" s="19"/>
    </row>
    <row r="125" spans="1:14" s="43" customFormat="1" ht="9" customHeight="1" x14ac:dyDescent="0.15">
      <c r="A125" s="62" t="s">
        <v>83</v>
      </c>
      <c r="B125" s="63" t="s">
        <v>98</v>
      </c>
      <c r="C125" s="38"/>
      <c r="D125" s="37"/>
      <c r="E125" s="46"/>
      <c r="G125" s="62" t="s">
        <v>83</v>
      </c>
      <c r="H125" s="63" t="s">
        <v>98</v>
      </c>
      <c r="I125" s="38"/>
      <c r="J125" s="37"/>
      <c r="K125" s="19"/>
      <c r="L125" s="37"/>
      <c r="M125" s="19"/>
      <c r="N125" s="19"/>
    </row>
    <row r="126" spans="1:14" ht="9.75" customHeight="1" x14ac:dyDescent="0.15">
      <c r="A126" s="101" t="s">
        <v>97</v>
      </c>
      <c r="B126" s="102"/>
      <c r="C126" s="102"/>
      <c r="D126" s="102"/>
      <c r="E126" s="102"/>
      <c r="F126" s="6"/>
      <c r="G126" s="102"/>
      <c r="H126" s="102"/>
      <c r="I126" s="102"/>
      <c r="J126" s="102"/>
      <c r="K126" s="102"/>
      <c r="L126" s="102"/>
      <c r="M126" s="102"/>
    </row>
    <row r="127" spans="1:14" ht="8.1" customHeight="1" x14ac:dyDescent="0.15">
      <c r="A127" s="50"/>
      <c r="B127" s="50"/>
      <c r="C127" s="50"/>
      <c r="D127" s="50"/>
      <c r="E127" s="50"/>
      <c r="F127" s="6"/>
      <c r="G127" s="50"/>
      <c r="H127" s="50"/>
      <c r="I127" s="50"/>
      <c r="J127" s="50"/>
      <c r="K127" s="50"/>
      <c r="L127" s="50"/>
      <c r="M127" s="50"/>
    </row>
    <row r="128" spans="1:14" ht="8.25" customHeight="1" x14ac:dyDescent="0.15">
      <c r="A128" s="54" t="s">
        <v>39</v>
      </c>
      <c r="B128" s="47"/>
      <c r="C128" s="59" t="s">
        <v>40</v>
      </c>
      <c r="D128" s="49"/>
      <c r="E128" s="47"/>
      <c r="G128" s="102"/>
      <c r="H128" s="102"/>
      <c r="I128" s="102"/>
      <c r="J128" s="102"/>
      <c r="K128" s="102"/>
      <c r="L128" s="102"/>
      <c r="M128" s="102"/>
    </row>
    <row r="129" spans="1:13" ht="9" customHeight="1" x14ac:dyDescent="0.15">
      <c r="A129" s="54" t="s">
        <v>15</v>
      </c>
      <c r="C129" s="68" t="s">
        <v>92</v>
      </c>
      <c r="D129" s="14"/>
      <c r="E129" s="14"/>
      <c r="G129" s="102" t="str">
        <f>+A126</f>
        <v>Vitoria-Gasteizen, 2021eko OTSAILAREN 9an / Vitoria-Gasteiz, 9 de FEBRERO DE 2021</v>
      </c>
      <c r="H129" s="102"/>
      <c r="I129" s="102"/>
      <c r="J129" s="102"/>
      <c r="K129" s="102"/>
      <c r="L129" s="102"/>
      <c r="M129" s="102"/>
    </row>
    <row r="130" spans="1:13" ht="9" customHeight="1" x14ac:dyDescent="0.15">
      <c r="A130" s="54"/>
      <c r="C130" s="55"/>
      <c r="D130" s="14"/>
      <c r="E130" s="14"/>
      <c r="G130" s="54"/>
      <c r="H130" s="14"/>
      <c r="I130" s="14"/>
      <c r="J130" s="55"/>
      <c r="L130" s="14"/>
    </row>
    <row r="131" spans="1:13" ht="9" customHeight="1" x14ac:dyDescent="0.15">
      <c r="A131" s="54"/>
      <c r="C131" s="55"/>
      <c r="D131" s="14"/>
      <c r="E131" s="14"/>
      <c r="G131" s="54"/>
      <c r="H131" s="14"/>
      <c r="I131" s="14"/>
      <c r="J131" s="55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4">
    <mergeCell ref="A126:E126"/>
    <mergeCell ref="G126:M126"/>
    <mergeCell ref="G128:M128"/>
    <mergeCell ref="G129:M129"/>
  </mergeCells>
  <printOptions horizontalCentered="1" gridLinesSet="0"/>
  <pageMargins left="0" right="0" top="0" bottom="0" header="0" footer="3.937007874015748E-2"/>
  <pageSetup paperSize="9" scale="82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155" r:id="rId4">
          <objectPr defaultSize="0" autoPict="0" r:id="rId5">
            <anchor moveWithCells="1" sizeWithCells="1">
              <from>
                <xdr:col>8</xdr:col>
                <xdr:colOff>190500</xdr:colOff>
                <xdr:row>100</xdr:row>
                <xdr:rowOff>114300</xdr:rowOff>
              </from>
              <to>
                <xdr:col>8</xdr:col>
                <xdr:colOff>542925</xdr:colOff>
                <xdr:row>107</xdr:row>
                <xdr:rowOff>28575</xdr:rowOff>
              </to>
            </anchor>
          </objectPr>
        </oleObject>
      </mc:Choice>
      <mc:Fallback>
        <oleObject progId="Word.Picture.8" shapeId="1155" r:id="rId4"/>
      </mc:Fallback>
    </mc:AlternateContent>
    <mc:AlternateContent xmlns:mc="http://schemas.openxmlformats.org/markup-compatibility/2006">
      <mc:Choice Requires="x14">
        <oleObject progId="Word.Picture.8" shapeId="1149" r:id="rId6">
          <objectPr defaultSize="0" autoPict="0" r:id="rId5">
            <anchor moveWithCells="1" sizeWithCells="1">
              <from>
                <xdr:col>2</xdr:col>
                <xdr:colOff>409575</xdr:colOff>
                <xdr:row>100</xdr:row>
                <xdr:rowOff>85725</xdr:rowOff>
              </from>
              <to>
                <xdr:col>3</xdr:col>
                <xdr:colOff>19050</xdr:colOff>
                <xdr:row>107</xdr:row>
                <xdr:rowOff>0</xdr:rowOff>
              </to>
            </anchor>
          </objectPr>
        </oleObject>
      </mc:Choice>
      <mc:Fallback>
        <oleObject progId="Word.Picture.8" shapeId="1149" r:id="rId6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259CB-2EE6-4522-A3CF-2E9149840E57}">
  <dimension ref="A1:N266"/>
  <sheetViews>
    <sheetView showGridLines="0" workbookViewId="0">
      <selection activeCell="A17" sqref="A17"/>
    </sheetView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10.285156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/>
    <row r="3" spans="1:14" ht="8.1" customHeight="1" x14ac:dyDescent="0.15"/>
    <row r="4" spans="1:14" ht="8.1" customHeight="1" x14ac:dyDescent="0.15"/>
    <row r="5" spans="1:14" ht="8.1" customHeight="1" x14ac:dyDescent="0.15"/>
    <row r="6" spans="1:14" ht="8.1" customHeight="1" x14ac:dyDescent="0.15"/>
    <row r="7" spans="1:14" x14ac:dyDescent="0.15">
      <c r="E7" s="16" t="s">
        <v>114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0" t="s">
        <v>141</v>
      </c>
      <c r="B9" s="69" t="s">
        <v>26</v>
      </c>
      <c r="C9" s="69" t="s">
        <v>16</v>
      </c>
      <c r="D9" s="69" t="s">
        <v>28</v>
      </c>
      <c r="E9" s="70" t="s">
        <v>17</v>
      </c>
      <c r="G9" s="60" t="s">
        <v>142</v>
      </c>
      <c r="H9" s="69" t="s">
        <v>19</v>
      </c>
      <c r="I9" s="69" t="s">
        <v>29</v>
      </c>
      <c r="J9" s="69" t="s">
        <v>20</v>
      </c>
      <c r="K9" s="69" t="s">
        <v>21</v>
      </c>
      <c r="L9" s="69" t="s">
        <v>33</v>
      </c>
      <c r="M9" s="70" t="s">
        <v>24</v>
      </c>
      <c r="N9" s="71"/>
    </row>
    <row r="10" spans="1:14" s="11" customFormat="1" ht="10.5" x14ac:dyDescent="0.15">
      <c r="A10" s="60"/>
      <c r="B10" s="69" t="s">
        <v>27</v>
      </c>
      <c r="C10" s="69"/>
      <c r="D10" s="69" t="s">
        <v>26</v>
      </c>
      <c r="E10" s="70"/>
      <c r="G10" s="60"/>
      <c r="H10" s="69" t="s">
        <v>31</v>
      </c>
      <c r="I10" s="69" t="s">
        <v>35</v>
      </c>
      <c r="J10" s="69"/>
      <c r="K10" s="69"/>
      <c r="L10" s="69" t="s">
        <v>34</v>
      </c>
      <c r="M10" s="70"/>
      <c r="N10" s="71"/>
    </row>
    <row r="11" spans="1:14" s="11" customFormat="1" ht="10.5" x14ac:dyDescent="0.15">
      <c r="A11" s="60" t="s">
        <v>143</v>
      </c>
      <c r="B11" s="69" t="s">
        <v>25</v>
      </c>
      <c r="C11" s="69" t="s">
        <v>13</v>
      </c>
      <c r="D11" s="69" t="s">
        <v>14</v>
      </c>
      <c r="E11" s="70" t="s">
        <v>18</v>
      </c>
      <c r="G11" s="60" t="s">
        <v>144</v>
      </c>
      <c r="H11" s="69" t="s">
        <v>32</v>
      </c>
      <c r="I11" s="69" t="s">
        <v>30</v>
      </c>
      <c r="J11" s="69" t="s">
        <v>12</v>
      </c>
      <c r="K11" s="69" t="s">
        <v>22</v>
      </c>
      <c r="L11" s="69" t="s">
        <v>23</v>
      </c>
      <c r="M11" s="70" t="s">
        <v>36</v>
      </c>
      <c r="N11" s="71"/>
    </row>
    <row r="12" spans="1:14" ht="5.0999999999999996" customHeight="1" x14ac:dyDescent="0.15">
      <c r="A12" s="7"/>
      <c r="B12" s="5"/>
      <c r="C12" s="5"/>
      <c r="D12" s="5"/>
      <c r="E12" s="9"/>
      <c r="G12" s="72"/>
      <c r="H12" s="73"/>
      <c r="I12" s="73"/>
      <c r="J12" s="73"/>
      <c r="K12" s="73"/>
      <c r="L12" s="73"/>
      <c r="M12" s="74"/>
      <c r="N12" s="75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7"/>
      <c r="I13" s="67"/>
      <c r="J13" s="67"/>
      <c r="K13" s="76"/>
      <c r="L13" s="67"/>
      <c r="M13" s="77"/>
      <c r="N13" s="75"/>
    </row>
    <row r="14" spans="1:14" ht="9" customHeight="1" x14ac:dyDescent="0.15">
      <c r="A14" s="67" t="s">
        <v>0</v>
      </c>
      <c r="B14" s="4"/>
      <c r="C14" s="4"/>
      <c r="D14" s="4"/>
      <c r="E14" s="10"/>
      <c r="G14" s="67" t="s">
        <v>0</v>
      </c>
      <c r="H14" s="67"/>
      <c r="I14" s="67"/>
      <c r="J14" s="67"/>
      <c r="K14" s="76"/>
      <c r="L14" s="67"/>
      <c r="M14" s="77"/>
      <c r="N14" s="75"/>
    </row>
    <row r="15" spans="1:14" ht="9" x14ac:dyDescent="0.15">
      <c r="A15" s="67" t="s">
        <v>84</v>
      </c>
      <c r="B15" s="78">
        <v>50185458.509999998</v>
      </c>
      <c r="C15" s="78">
        <v>27212.71</v>
      </c>
      <c r="D15" s="78">
        <v>1224023.97</v>
      </c>
      <c r="E15" s="79">
        <v>51382269.770000003</v>
      </c>
      <c r="G15" s="67" t="s">
        <v>84</v>
      </c>
      <c r="H15" s="78">
        <v>669086921.01999998</v>
      </c>
      <c r="I15" s="78">
        <v>643092440.58000004</v>
      </c>
      <c r="J15" s="78">
        <v>25994480.440000001</v>
      </c>
      <c r="K15" s="76">
        <f>IF(ISERROR((H15-I15)/ABS(I15)),"",(H15-I15)/ABS(I15))</f>
        <v>4.0421063597879829E-2</v>
      </c>
      <c r="L15" s="78">
        <v>851200000</v>
      </c>
      <c r="M15" s="80">
        <f t="shared" ref="M15:M20" si="0">H15/L15</f>
        <v>0.7860513639802631</v>
      </c>
      <c r="N15" s="75"/>
    </row>
    <row r="16" spans="1:14" ht="9" x14ac:dyDescent="0.15">
      <c r="A16" s="67" t="s">
        <v>46</v>
      </c>
      <c r="B16" s="78">
        <v>319903.89</v>
      </c>
      <c r="C16" s="78">
        <v>18.07</v>
      </c>
      <c r="D16" s="78">
        <v>79745.63</v>
      </c>
      <c r="E16" s="79">
        <v>399631.45</v>
      </c>
      <c r="G16" s="67" t="s">
        <v>46</v>
      </c>
      <c r="H16" s="78">
        <v>15377538.42</v>
      </c>
      <c r="I16" s="78">
        <v>17661125.800000001</v>
      </c>
      <c r="J16" s="78">
        <v>-2283587.38</v>
      </c>
      <c r="K16" s="76">
        <f t="shared" ref="K16:K24" si="1">IF(ISERROR((H16-I16)/ABS(I16)),"",(H16-I16)/ABS(I16))</f>
        <v>-0.12930021595792046</v>
      </c>
      <c r="L16" s="78">
        <v>19400000</v>
      </c>
      <c r="M16" s="80">
        <f t="shared" si="0"/>
        <v>0.7926566195876289</v>
      </c>
      <c r="N16" s="75"/>
    </row>
    <row r="17" spans="1:14" ht="9" x14ac:dyDescent="0.15">
      <c r="A17" s="67" t="s">
        <v>47</v>
      </c>
      <c r="B17" s="78">
        <v>202571.31</v>
      </c>
      <c r="C17" s="78">
        <v>3623.69</v>
      </c>
      <c r="D17" s="78">
        <v>7831.63</v>
      </c>
      <c r="E17" s="79">
        <v>206779.25</v>
      </c>
      <c r="G17" s="67" t="s">
        <v>47</v>
      </c>
      <c r="H17" s="78">
        <v>6549796.79</v>
      </c>
      <c r="I17" s="78">
        <v>6450150.9699999997</v>
      </c>
      <c r="J17" s="78">
        <v>99645.82</v>
      </c>
      <c r="K17" s="76">
        <f t="shared" si="1"/>
        <v>1.5448602747975727E-2</v>
      </c>
      <c r="L17" s="78">
        <v>8600000</v>
      </c>
      <c r="M17" s="80">
        <f t="shared" si="0"/>
        <v>0.76160427790697671</v>
      </c>
      <c r="N17" s="75"/>
    </row>
    <row r="18" spans="1:14" ht="9" x14ac:dyDescent="0.15">
      <c r="A18" s="67" t="s">
        <v>63</v>
      </c>
      <c r="B18" s="78">
        <v>128294.5</v>
      </c>
      <c r="C18" s="78" t="s">
        <v>98</v>
      </c>
      <c r="D18" s="78">
        <v>44954.5</v>
      </c>
      <c r="E18" s="79">
        <v>173249</v>
      </c>
      <c r="G18" s="67" t="s">
        <v>63</v>
      </c>
      <c r="H18" s="78">
        <v>3936913.24</v>
      </c>
      <c r="I18" s="78">
        <v>2669868.27</v>
      </c>
      <c r="J18" s="78">
        <v>1267044.97</v>
      </c>
      <c r="K18" s="76">
        <f t="shared" si="1"/>
        <v>0.4745720919032459</v>
      </c>
      <c r="L18" s="78">
        <v>3200000</v>
      </c>
      <c r="M18" s="80">
        <f t="shared" si="0"/>
        <v>1.2302853875000002</v>
      </c>
      <c r="N18" s="75"/>
    </row>
    <row r="19" spans="1:14" ht="9" x14ac:dyDescent="0.15">
      <c r="A19" s="67" t="s">
        <v>64</v>
      </c>
      <c r="B19" s="78" t="s">
        <v>98</v>
      </c>
      <c r="C19" s="78" t="s">
        <v>98</v>
      </c>
      <c r="D19" s="78" t="s">
        <v>98</v>
      </c>
      <c r="E19" s="79" t="s">
        <v>98</v>
      </c>
      <c r="G19" s="67" t="s">
        <v>64</v>
      </c>
      <c r="H19" s="78">
        <v>717237.55</v>
      </c>
      <c r="I19" s="78">
        <v>216939.53</v>
      </c>
      <c r="J19" s="78">
        <v>500298.02</v>
      </c>
      <c r="K19" s="76">
        <f t="shared" si="1"/>
        <v>2.3061634732959919</v>
      </c>
      <c r="L19" s="78">
        <v>500000</v>
      </c>
      <c r="M19" s="80">
        <f t="shared" si="0"/>
        <v>1.4344751</v>
      </c>
      <c r="N19" s="75"/>
    </row>
    <row r="20" spans="1:14" ht="9" x14ac:dyDescent="0.15">
      <c r="A20" s="67" t="s">
        <v>48</v>
      </c>
      <c r="B20" s="78">
        <v>50967.85</v>
      </c>
      <c r="C20" s="78" t="s">
        <v>98</v>
      </c>
      <c r="D20" s="78">
        <v>13379.19</v>
      </c>
      <c r="E20" s="79">
        <v>64347.040000000001</v>
      </c>
      <c r="G20" s="67" t="s">
        <v>48</v>
      </c>
      <c r="H20" s="78">
        <v>3430033.78</v>
      </c>
      <c r="I20" s="78">
        <v>9174245.3699999992</v>
      </c>
      <c r="J20" s="78">
        <v>-5744211.5899999999</v>
      </c>
      <c r="K20" s="76">
        <f t="shared" si="1"/>
        <v>-0.62612360563013814</v>
      </c>
      <c r="L20" s="78">
        <v>29900000</v>
      </c>
      <c r="M20" s="80">
        <f t="shared" si="0"/>
        <v>0.11471684882943144</v>
      </c>
      <c r="N20" s="75"/>
    </row>
    <row r="21" spans="1:14" ht="9" x14ac:dyDescent="0.15">
      <c r="A21" s="67" t="s">
        <v>65</v>
      </c>
      <c r="B21" s="78">
        <v>759193.74</v>
      </c>
      <c r="C21" s="78">
        <v>873482.66</v>
      </c>
      <c r="D21" s="78">
        <v>115427.78</v>
      </c>
      <c r="E21" s="79">
        <v>1138.8599999999999</v>
      </c>
      <c r="G21" s="67" t="s">
        <v>65</v>
      </c>
      <c r="H21" s="78">
        <v>-35566214.810000002</v>
      </c>
      <c r="I21" s="78">
        <v>-119855063.14</v>
      </c>
      <c r="J21" s="78">
        <v>84288848.329999998</v>
      </c>
      <c r="K21" s="76">
        <f t="shared" si="1"/>
        <v>0.70325646761826066</v>
      </c>
      <c r="L21" s="78">
        <v>-16300000</v>
      </c>
      <c r="M21" s="80"/>
      <c r="N21" s="75"/>
    </row>
    <row r="22" spans="1:14" ht="5.0999999999999996" customHeight="1" x14ac:dyDescent="0.15">
      <c r="A22" s="77"/>
      <c r="B22" s="81"/>
      <c r="C22" s="82"/>
      <c r="D22" s="82"/>
      <c r="E22" s="81"/>
      <c r="G22" s="77"/>
      <c r="H22" s="82"/>
      <c r="I22" s="82"/>
      <c r="J22" s="82"/>
      <c r="K22" s="83" t="str">
        <f t="shared" si="1"/>
        <v/>
      </c>
      <c r="L22" s="82"/>
      <c r="M22" s="84"/>
      <c r="N22" s="75"/>
    </row>
    <row r="23" spans="1:14" ht="3" customHeight="1" x14ac:dyDescent="0.15">
      <c r="A23" s="67"/>
      <c r="B23" s="78"/>
      <c r="C23" s="78"/>
      <c r="D23" s="78"/>
      <c r="E23" s="79"/>
      <c r="G23" s="67"/>
      <c r="H23" s="78"/>
      <c r="I23" s="78"/>
      <c r="J23" s="78"/>
      <c r="K23" s="76" t="str">
        <f t="shared" si="1"/>
        <v/>
      </c>
      <c r="L23" s="78"/>
      <c r="M23" s="80"/>
      <c r="N23" s="75"/>
    </row>
    <row r="24" spans="1:14" s="11" customFormat="1" ht="9" x14ac:dyDescent="0.15">
      <c r="A24" s="85" t="s">
        <v>2</v>
      </c>
      <c r="B24" s="66">
        <v>51646389.799999997</v>
      </c>
      <c r="C24" s="66">
        <v>904337.13</v>
      </c>
      <c r="D24" s="66">
        <v>1485362.7</v>
      </c>
      <c r="E24" s="86">
        <v>52227415.369999997</v>
      </c>
      <c r="G24" s="85" t="s">
        <v>2</v>
      </c>
      <c r="H24" s="66">
        <v>663532225.99000001</v>
      </c>
      <c r="I24" s="66">
        <v>559409707.38</v>
      </c>
      <c r="J24" s="66">
        <v>104122518.61</v>
      </c>
      <c r="K24" s="87">
        <f t="shared" si="1"/>
        <v>0.1861292666830161</v>
      </c>
      <c r="L24" s="66">
        <v>896500000</v>
      </c>
      <c r="M24" s="88">
        <f>H24/L24</f>
        <v>0.74013633685443392</v>
      </c>
      <c r="N24" s="71"/>
    </row>
    <row r="25" spans="1:14" ht="3" customHeight="1" x14ac:dyDescent="0.15">
      <c r="A25" s="77"/>
      <c r="B25" s="82"/>
      <c r="C25" s="82"/>
      <c r="D25" s="82"/>
      <c r="E25" s="81"/>
      <c r="G25" s="77"/>
      <c r="H25" s="82"/>
      <c r="I25" s="82"/>
      <c r="J25" s="82"/>
      <c r="K25" s="83"/>
      <c r="L25" s="82"/>
      <c r="M25" s="84"/>
      <c r="N25" s="75"/>
    </row>
    <row r="26" spans="1:14" ht="5.0999999999999996" customHeight="1" x14ac:dyDescent="0.15">
      <c r="A26" s="67"/>
      <c r="B26" s="78"/>
      <c r="C26" s="78"/>
      <c r="D26" s="78"/>
      <c r="E26" s="79"/>
      <c r="G26" s="67"/>
      <c r="H26" s="78"/>
      <c r="I26" s="78"/>
      <c r="J26" s="78"/>
      <c r="K26" s="76"/>
      <c r="L26" s="78"/>
      <c r="M26" s="80"/>
      <c r="N26" s="75"/>
    </row>
    <row r="27" spans="1:14" ht="9" customHeight="1" x14ac:dyDescent="0.15">
      <c r="A27" s="67" t="s">
        <v>3</v>
      </c>
      <c r="B27" s="78"/>
      <c r="C27" s="78"/>
      <c r="D27" s="78"/>
      <c r="E27" s="79"/>
      <c r="G27" s="67" t="s">
        <v>3</v>
      </c>
      <c r="H27" s="78"/>
      <c r="I27" s="78"/>
      <c r="J27" s="78"/>
      <c r="K27" s="76"/>
      <c r="L27" s="78"/>
      <c r="M27" s="80"/>
      <c r="N27" s="75"/>
    </row>
    <row r="28" spans="1:14" ht="9" x14ac:dyDescent="0.15">
      <c r="A28" s="67" t="s">
        <v>46</v>
      </c>
      <c r="B28" s="78">
        <v>319903.89</v>
      </c>
      <c r="C28" s="78">
        <v>18.07</v>
      </c>
      <c r="D28" s="78">
        <v>79745.61</v>
      </c>
      <c r="E28" s="79">
        <v>399631.43</v>
      </c>
      <c r="G28" s="67" t="s">
        <v>46</v>
      </c>
      <c r="H28" s="78">
        <v>15377538.359999999</v>
      </c>
      <c r="I28" s="78">
        <v>17661125.640000001</v>
      </c>
      <c r="J28" s="78">
        <v>-2283587.2799999998</v>
      </c>
      <c r="K28" s="76">
        <f t="shared" ref="K28:K31" si="2">IF(ISERROR((H28-I28)/ABS(I28)),"",(H28-I28)/ABS(I28))</f>
        <v>-0.12930021146715545</v>
      </c>
      <c r="L28" s="78">
        <v>19400000</v>
      </c>
      <c r="M28" s="80">
        <f>H28/L28</f>
        <v>0.79265661649484531</v>
      </c>
      <c r="N28" s="75"/>
    </row>
    <row r="29" spans="1:14" ht="9" x14ac:dyDescent="0.15">
      <c r="A29" s="67" t="s">
        <v>47</v>
      </c>
      <c r="B29" s="78">
        <v>202571.3</v>
      </c>
      <c r="C29" s="78">
        <v>3623.61</v>
      </c>
      <c r="D29" s="78">
        <v>7831.61</v>
      </c>
      <c r="E29" s="79">
        <v>206779.3</v>
      </c>
      <c r="G29" s="67" t="s">
        <v>47</v>
      </c>
      <c r="H29" s="78">
        <v>6549796.5800000001</v>
      </c>
      <c r="I29" s="78">
        <v>6450150.7699999996</v>
      </c>
      <c r="J29" s="78">
        <v>99645.81</v>
      </c>
      <c r="K29" s="76">
        <f t="shared" si="2"/>
        <v>1.544860167663965E-2</v>
      </c>
      <c r="L29" s="78">
        <v>8600000</v>
      </c>
      <c r="M29" s="80">
        <f>H29/L29</f>
        <v>0.76160425348837213</v>
      </c>
      <c r="N29" s="75"/>
    </row>
    <row r="30" spans="1:14" ht="9" x14ac:dyDescent="0.15">
      <c r="A30" s="67" t="s">
        <v>66</v>
      </c>
      <c r="B30" s="78">
        <v>128294.49</v>
      </c>
      <c r="C30" s="78" t="s">
        <v>98</v>
      </c>
      <c r="D30" s="78">
        <v>44954.49</v>
      </c>
      <c r="E30" s="79">
        <v>173248.98</v>
      </c>
      <c r="G30" s="67" t="s">
        <v>66</v>
      </c>
      <c r="H30" s="78">
        <v>3936913.21</v>
      </c>
      <c r="I30" s="78">
        <v>2669868.2200000002</v>
      </c>
      <c r="J30" s="78">
        <v>1267044.99</v>
      </c>
      <c r="K30" s="76">
        <f t="shared" si="2"/>
        <v>0.47457210828180862</v>
      </c>
      <c r="L30" s="78">
        <v>3200000</v>
      </c>
      <c r="M30" s="80">
        <f>H30/L30</f>
        <v>1.2302853781250001</v>
      </c>
      <c r="N30" s="75"/>
    </row>
    <row r="31" spans="1:14" ht="9" x14ac:dyDescent="0.15">
      <c r="A31" s="67" t="s">
        <v>1</v>
      </c>
      <c r="B31" s="78">
        <v>34560116.75</v>
      </c>
      <c r="C31" s="78">
        <v>5687675</v>
      </c>
      <c r="D31" s="78">
        <v>82311.399999999994</v>
      </c>
      <c r="E31" s="79">
        <v>28954753.149999999</v>
      </c>
      <c r="G31" s="67" t="s">
        <v>1</v>
      </c>
      <c r="H31" s="78">
        <v>126197078.51000001</v>
      </c>
      <c r="I31" s="78">
        <v>131252829.88</v>
      </c>
      <c r="J31" s="78">
        <v>-5055751.37</v>
      </c>
      <c r="K31" s="76">
        <f t="shared" si="2"/>
        <v>-3.8519179926423619E-2</v>
      </c>
      <c r="L31" s="78">
        <v>96600000</v>
      </c>
      <c r="M31" s="80">
        <f>H31/L31</f>
        <v>1.3063879762939958</v>
      </c>
      <c r="N31" s="75"/>
    </row>
    <row r="32" spans="1:14" ht="5.0999999999999996" customHeight="1" x14ac:dyDescent="0.15">
      <c r="A32" s="77"/>
      <c r="B32" s="82"/>
      <c r="C32" s="82"/>
      <c r="D32" s="82"/>
      <c r="E32" s="81"/>
      <c r="G32" s="77"/>
      <c r="H32" s="82"/>
      <c r="I32" s="82"/>
      <c r="J32" s="82"/>
      <c r="K32" s="83"/>
      <c r="L32" s="82"/>
      <c r="M32" s="84"/>
      <c r="N32" s="75"/>
    </row>
    <row r="33" spans="1:14" ht="3" customHeight="1" x14ac:dyDescent="0.15">
      <c r="A33" s="67"/>
      <c r="B33" s="78"/>
      <c r="C33" s="78"/>
      <c r="D33" s="78"/>
      <c r="E33" s="79"/>
      <c r="G33" s="67"/>
      <c r="H33" s="78"/>
      <c r="I33" s="78"/>
      <c r="J33" s="78"/>
      <c r="K33" s="76"/>
      <c r="L33" s="78"/>
      <c r="M33" s="80"/>
      <c r="N33" s="75"/>
    </row>
    <row r="34" spans="1:14" s="11" customFormat="1" ht="9" x14ac:dyDescent="0.15">
      <c r="A34" s="69" t="s">
        <v>11</v>
      </c>
      <c r="B34" s="66">
        <v>35210886.43</v>
      </c>
      <c r="C34" s="66">
        <v>5691316.6799999997</v>
      </c>
      <c r="D34" s="66">
        <v>214843.11</v>
      </c>
      <c r="E34" s="86">
        <v>29734412.859999999</v>
      </c>
      <c r="G34" s="69" t="s">
        <v>11</v>
      </c>
      <c r="H34" s="66">
        <v>152061326.66</v>
      </c>
      <c r="I34" s="66">
        <v>158033974.50999999</v>
      </c>
      <c r="J34" s="66">
        <v>-5972647.8499999996</v>
      </c>
      <c r="K34" s="87">
        <f>IF(ISERROR((H34-I34)/ABS(I34)),"",(H34-I34)/ABS(I34))</f>
        <v>-3.7793442002068106E-2</v>
      </c>
      <c r="L34" s="66">
        <v>127800000</v>
      </c>
      <c r="M34" s="88">
        <f>H34/L34</f>
        <v>1.1898382367762128</v>
      </c>
      <c r="N34" s="71"/>
    </row>
    <row r="35" spans="1:14" ht="3" customHeight="1" x14ac:dyDescent="0.15">
      <c r="A35" s="77"/>
      <c r="B35" s="82"/>
      <c r="C35" s="82"/>
      <c r="D35" s="82"/>
      <c r="E35" s="81"/>
      <c r="G35" s="77"/>
      <c r="H35" s="82"/>
      <c r="I35" s="82"/>
      <c r="J35" s="82"/>
      <c r="K35" s="83"/>
      <c r="L35" s="82"/>
      <c r="M35" s="84"/>
      <c r="N35" s="75"/>
    </row>
    <row r="36" spans="1:14" ht="5.0999999999999996" customHeight="1" x14ac:dyDescent="0.15">
      <c r="A36" s="77"/>
      <c r="B36" s="78"/>
      <c r="C36" s="78"/>
      <c r="D36" s="78"/>
      <c r="E36" s="79"/>
      <c r="G36" s="67"/>
      <c r="H36" s="78"/>
      <c r="I36" s="78"/>
      <c r="J36" s="78"/>
      <c r="K36" s="76"/>
      <c r="L36" s="78"/>
      <c r="M36" s="80"/>
      <c r="N36" s="75"/>
    </row>
    <row r="37" spans="1:14" ht="9" x14ac:dyDescent="0.15">
      <c r="A37" s="67" t="s">
        <v>67</v>
      </c>
      <c r="B37" s="78">
        <v>3858957.3</v>
      </c>
      <c r="C37" s="78">
        <v>6001.34</v>
      </c>
      <c r="D37" s="78" t="s">
        <v>98</v>
      </c>
      <c r="E37" s="79">
        <v>3852955.96</v>
      </c>
      <c r="G37" s="67" t="s">
        <v>67</v>
      </c>
      <c r="H37" s="78">
        <v>16728344.25</v>
      </c>
      <c r="I37" s="78">
        <v>9642607.2799999993</v>
      </c>
      <c r="J37" s="78">
        <v>7085736.9699999997</v>
      </c>
      <c r="K37" s="76">
        <f t="shared" ref="K37:K42" si="3">IF(ISERROR((H37-I37)/ABS(I37)),"",(H37-I37)/ABS(I37))</f>
        <v>0.73483620811735484</v>
      </c>
      <c r="L37" s="78">
        <v>13000000</v>
      </c>
      <c r="M37" s="80">
        <f>H37/L37</f>
        <v>1.2867957115384616</v>
      </c>
      <c r="N37" s="75"/>
    </row>
    <row r="38" spans="1:14" ht="9" x14ac:dyDescent="0.15">
      <c r="A38" s="67" t="s">
        <v>91</v>
      </c>
      <c r="B38" s="78">
        <v>12695.29</v>
      </c>
      <c r="C38" s="78">
        <v>27928.13</v>
      </c>
      <c r="D38" s="78" t="s">
        <v>98</v>
      </c>
      <c r="E38" s="79">
        <v>-15232.84</v>
      </c>
      <c r="G38" s="67" t="s">
        <v>91</v>
      </c>
      <c r="H38" s="78">
        <v>19394523.370000001</v>
      </c>
      <c r="I38" s="78">
        <v>24584929.260000002</v>
      </c>
      <c r="J38" s="78">
        <v>-5190405.8899999997</v>
      </c>
      <c r="K38" s="76">
        <f t="shared" si="3"/>
        <v>-0.21112144904337221</v>
      </c>
      <c r="L38" s="78">
        <v>24100000</v>
      </c>
      <c r="M38" s="80">
        <f>H38/L38</f>
        <v>0.8047520070539419</v>
      </c>
      <c r="N38" s="75"/>
    </row>
    <row r="39" spans="1:14" ht="9" x14ac:dyDescent="0.15">
      <c r="A39" s="67" t="s">
        <v>68</v>
      </c>
      <c r="B39" s="78">
        <v>482680</v>
      </c>
      <c r="C39" s="78">
        <v>39832.629999999997</v>
      </c>
      <c r="D39" s="78" t="s">
        <v>98</v>
      </c>
      <c r="E39" s="79">
        <v>442847.37</v>
      </c>
      <c r="G39" s="67" t="s">
        <v>68</v>
      </c>
      <c r="H39" s="78">
        <v>8121706.4900000002</v>
      </c>
      <c r="I39" s="78">
        <v>8431999.6799999997</v>
      </c>
      <c r="J39" s="78">
        <v>-310293.19</v>
      </c>
      <c r="K39" s="76">
        <f t="shared" si="3"/>
        <v>-3.6799478388974453E-2</v>
      </c>
      <c r="L39" s="78">
        <v>9000000</v>
      </c>
      <c r="M39" s="80">
        <f>H39/L39</f>
        <v>0.90241183222222221</v>
      </c>
      <c r="N39" s="75"/>
    </row>
    <row r="40" spans="1:14" ht="9" x14ac:dyDescent="0.15">
      <c r="A40" s="67" t="s">
        <v>49</v>
      </c>
      <c r="B40" s="78" t="s">
        <v>98</v>
      </c>
      <c r="C40" s="78" t="s">
        <v>98</v>
      </c>
      <c r="D40" s="78" t="s">
        <v>98</v>
      </c>
      <c r="E40" s="79" t="s">
        <v>98</v>
      </c>
      <c r="G40" s="67" t="s">
        <v>49</v>
      </c>
      <c r="H40" s="78">
        <v>3745436.2</v>
      </c>
      <c r="I40" s="78">
        <v>3625842.81</v>
      </c>
      <c r="J40" s="78">
        <v>119593.39</v>
      </c>
      <c r="K40" s="76">
        <f t="shared" si="3"/>
        <v>3.2983611333112402E-2</v>
      </c>
      <c r="L40" s="78">
        <v>3700000</v>
      </c>
      <c r="M40" s="80">
        <f>H40/L40</f>
        <v>1.0122800540540542</v>
      </c>
      <c r="N40" s="75"/>
    </row>
    <row r="41" spans="1:14" ht="9" x14ac:dyDescent="0.15">
      <c r="A41" s="67" t="s">
        <v>69</v>
      </c>
      <c r="B41" s="78">
        <v>2584348.5499999998</v>
      </c>
      <c r="C41" s="78" t="s">
        <v>98</v>
      </c>
      <c r="D41" s="78" t="s">
        <v>98</v>
      </c>
      <c r="E41" s="79">
        <v>2584348.5499999998</v>
      </c>
      <c r="G41" s="67" t="s">
        <v>69</v>
      </c>
      <c r="H41" s="78">
        <v>4648480.41</v>
      </c>
      <c r="I41" s="78">
        <v>3676722.71</v>
      </c>
      <c r="J41" s="78">
        <v>971757.7</v>
      </c>
      <c r="K41" s="76">
        <f t="shared" si="3"/>
        <v>0.26429996946927775</v>
      </c>
      <c r="L41" s="78">
        <v>6536660</v>
      </c>
      <c r="M41" s="80">
        <f>H41/L41</f>
        <v>0.71114000269250655</v>
      </c>
      <c r="N41" s="75"/>
    </row>
    <row r="42" spans="1:14" ht="9" x14ac:dyDescent="0.15">
      <c r="A42" s="67" t="s">
        <v>54</v>
      </c>
      <c r="B42" s="78"/>
      <c r="C42" s="78"/>
      <c r="D42" s="78"/>
      <c r="E42" s="79"/>
      <c r="G42" s="67" t="s">
        <v>54</v>
      </c>
      <c r="H42" s="78"/>
      <c r="I42" s="78"/>
      <c r="J42" s="78"/>
      <c r="K42" s="76" t="str">
        <f t="shared" si="3"/>
        <v/>
      </c>
      <c r="L42" s="78"/>
      <c r="M42" s="80"/>
      <c r="N42" s="75"/>
    </row>
    <row r="43" spans="1:14" ht="5.0999999999999996" customHeight="1" x14ac:dyDescent="0.15">
      <c r="A43" s="77"/>
      <c r="B43" s="82"/>
      <c r="C43" s="82"/>
      <c r="D43" s="82"/>
      <c r="E43" s="81"/>
      <c r="G43" s="77"/>
      <c r="H43" s="82"/>
      <c r="I43" s="82"/>
      <c r="J43" s="82"/>
      <c r="K43" s="83"/>
      <c r="L43" s="82"/>
      <c r="M43" s="84"/>
      <c r="N43" s="75"/>
    </row>
    <row r="44" spans="1:14" ht="3" customHeight="1" x14ac:dyDescent="0.15">
      <c r="A44" s="67"/>
      <c r="B44" s="78"/>
      <c r="C44" s="78"/>
      <c r="D44" s="78"/>
      <c r="E44" s="79"/>
      <c r="G44" s="67"/>
      <c r="H44" s="78"/>
      <c r="I44" s="78"/>
      <c r="J44" s="78"/>
      <c r="K44" s="76"/>
      <c r="L44" s="78"/>
      <c r="M44" s="80"/>
      <c r="N44" s="75"/>
    </row>
    <row r="45" spans="1:14" s="11" customFormat="1" ht="9" x14ac:dyDescent="0.15">
      <c r="A45" s="69" t="s">
        <v>37</v>
      </c>
      <c r="B45" s="66">
        <v>93795957.370000005</v>
      </c>
      <c r="C45" s="66">
        <v>6669415.9100000001</v>
      </c>
      <c r="D45" s="66">
        <v>1700205.81</v>
      </c>
      <c r="E45" s="86">
        <v>88826747.269999996</v>
      </c>
      <c r="G45" s="69" t="s">
        <v>37</v>
      </c>
      <c r="H45" s="66">
        <v>868232043.37</v>
      </c>
      <c r="I45" s="66">
        <v>767405783.63</v>
      </c>
      <c r="J45" s="66">
        <v>100826259.73999999</v>
      </c>
      <c r="K45" s="87">
        <f>IF(ISERROR((H45-I45)/ABS(I45)),"",(H45-I45)/ABS(I45))</f>
        <v>0.13138584812727028</v>
      </c>
      <c r="L45" s="66">
        <v>1080636660</v>
      </c>
      <c r="M45" s="88">
        <f>H45/L45</f>
        <v>0.80344492789093425</v>
      </c>
      <c r="N45" s="71"/>
    </row>
    <row r="46" spans="1:14" ht="3" customHeight="1" x14ac:dyDescent="0.15">
      <c r="A46" s="77"/>
      <c r="B46" s="82"/>
      <c r="C46" s="82"/>
      <c r="D46" s="82"/>
      <c r="E46" s="81"/>
      <c r="G46" s="77"/>
      <c r="H46" s="82"/>
      <c r="I46" s="82"/>
      <c r="J46" s="82"/>
      <c r="K46" s="83"/>
      <c r="L46" s="82"/>
      <c r="M46" s="84"/>
      <c r="N46" s="75"/>
    </row>
    <row r="47" spans="1:14" ht="5.0999999999999996" customHeight="1" x14ac:dyDescent="0.15">
      <c r="A47" s="67"/>
      <c r="B47" s="78"/>
      <c r="C47" s="78"/>
      <c r="D47" s="78"/>
      <c r="E47" s="79"/>
      <c r="G47" s="67"/>
      <c r="H47" s="78"/>
      <c r="I47" s="78"/>
      <c r="J47" s="78"/>
      <c r="K47" s="76"/>
      <c r="L47" s="78"/>
      <c r="M47" s="80"/>
      <c r="N47" s="75"/>
    </row>
    <row r="48" spans="1:14" ht="9" x14ac:dyDescent="0.15">
      <c r="A48" s="67" t="s">
        <v>85</v>
      </c>
      <c r="B48" s="78">
        <v>99911117.819999993</v>
      </c>
      <c r="C48" s="78">
        <v>37335802.07</v>
      </c>
      <c r="D48" s="78">
        <v>347250.44</v>
      </c>
      <c r="E48" s="79">
        <v>62922566.189999998</v>
      </c>
      <c r="G48" s="67" t="s">
        <v>85</v>
      </c>
      <c r="H48" s="78">
        <v>500150281.74000001</v>
      </c>
      <c r="I48" s="78">
        <v>418821256.10000002</v>
      </c>
      <c r="J48" s="78">
        <v>81329025.640000001</v>
      </c>
      <c r="K48" s="76">
        <f t="shared" ref="K48:K65" si="4">IF(ISERROR((H48-I48)/ABS(I48)),"",(H48-I48)/ABS(I48))</f>
        <v>0.19418552534158254</v>
      </c>
      <c r="L48" s="78">
        <v>616911480</v>
      </c>
      <c r="M48" s="80">
        <f>H48/L48</f>
        <v>0.81073265444825249</v>
      </c>
      <c r="N48" s="75"/>
    </row>
    <row r="49" spans="1:14" ht="9" x14ac:dyDescent="0.15">
      <c r="A49" s="67" t="s">
        <v>70</v>
      </c>
      <c r="B49" s="78">
        <v>1543731.55</v>
      </c>
      <c r="C49" s="78">
        <v>8163.48</v>
      </c>
      <c r="D49" s="78">
        <v>3526.47</v>
      </c>
      <c r="E49" s="79">
        <v>1539094.54</v>
      </c>
      <c r="G49" s="67" t="s">
        <v>70</v>
      </c>
      <c r="H49" s="78">
        <v>20344317.890000001</v>
      </c>
      <c r="I49" s="78">
        <v>16515931.32</v>
      </c>
      <c r="J49" s="78">
        <v>3828386.57</v>
      </c>
      <c r="K49" s="76">
        <f t="shared" si="4"/>
        <v>0.23179961794609838</v>
      </c>
      <c r="L49" s="78">
        <v>20400000</v>
      </c>
      <c r="M49" s="80">
        <f>H49/L49</f>
        <v>0.99727048480392155</v>
      </c>
      <c r="N49" s="75"/>
    </row>
    <row r="50" spans="1:14" ht="9" x14ac:dyDescent="0.15">
      <c r="A50" s="67" t="s">
        <v>50</v>
      </c>
      <c r="B50" s="78">
        <v>370083.47</v>
      </c>
      <c r="C50" s="78">
        <v>2560.2800000000002</v>
      </c>
      <c r="D50" s="78">
        <v>4988.26</v>
      </c>
      <c r="E50" s="79">
        <v>372511.45</v>
      </c>
      <c r="G50" s="67" t="s">
        <v>50</v>
      </c>
      <c r="H50" s="78">
        <v>5403545.8899999997</v>
      </c>
      <c r="I50" s="78">
        <v>4739615.22</v>
      </c>
      <c r="J50" s="78">
        <v>663930.67000000004</v>
      </c>
      <c r="K50" s="76">
        <f t="shared" si="4"/>
        <v>0.14008113299965308</v>
      </c>
      <c r="L50" s="78">
        <v>5800000</v>
      </c>
      <c r="M50" s="80">
        <f>H50/L50</f>
        <v>0.93164584310344822</v>
      </c>
      <c r="N50" s="75"/>
    </row>
    <row r="51" spans="1:14" ht="9" x14ac:dyDescent="0.15">
      <c r="A51" s="67" t="s">
        <v>71</v>
      </c>
      <c r="B51" s="78">
        <v>147429.9</v>
      </c>
      <c r="C51" s="78" t="s">
        <v>98</v>
      </c>
      <c r="D51" s="78" t="s">
        <v>98</v>
      </c>
      <c r="E51" s="79">
        <v>147429.9</v>
      </c>
      <c r="G51" s="67" t="s">
        <v>71</v>
      </c>
      <c r="H51" s="78">
        <v>3271980.67</v>
      </c>
      <c r="I51" s="78">
        <v>1978514.34</v>
      </c>
      <c r="J51" s="78">
        <v>1293466.33</v>
      </c>
      <c r="K51" s="76">
        <f t="shared" si="4"/>
        <v>0.65375635841992419</v>
      </c>
      <c r="L51" s="78">
        <v>2500000</v>
      </c>
      <c r="M51" s="80">
        <f>H51/L51</f>
        <v>1.3087922679999999</v>
      </c>
      <c r="N51" s="75"/>
    </row>
    <row r="52" spans="1:14" ht="9" x14ac:dyDescent="0.15">
      <c r="A52" s="67" t="s">
        <v>72</v>
      </c>
      <c r="B52" s="78"/>
      <c r="C52" s="78"/>
      <c r="D52" s="78"/>
      <c r="E52" s="79"/>
      <c r="G52" s="67" t="s">
        <v>72</v>
      </c>
      <c r="H52" s="78"/>
      <c r="I52" s="78"/>
      <c r="J52" s="78"/>
      <c r="K52" s="76" t="str">
        <f t="shared" si="4"/>
        <v/>
      </c>
      <c r="L52" s="78"/>
      <c r="M52" s="80"/>
      <c r="N52" s="75"/>
    </row>
    <row r="53" spans="1:14" ht="9" x14ac:dyDescent="0.15">
      <c r="A53" s="67" t="s">
        <v>51</v>
      </c>
      <c r="B53" s="78">
        <v>93715.76</v>
      </c>
      <c r="C53" s="78" t="s">
        <v>98</v>
      </c>
      <c r="D53" s="78" t="s">
        <v>98</v>
      </c>
      <c r="E53" s="79">
        <v>93715.76</v>
      </c>
      <c r="G53" s="67" t="s">
        <v>51</v>
      </c>
      <c r="H53" s="78">
        <v>528666.87</v>
      </c>
      <c r="I53" s="78">
        <v>417661.71</v>
      </c>
      <c r="J53" s="78">
        <v>111005.16</v>
      </c>
      <c r="K53" s="76">
        <f t="shared" si="4"/>
        <v>0.2657776792610459</v>
      </c>
      <c r="L53" s="78">
        <v>591328</v>
      </c>
      <c r="M53" s="80">
        <f>H53/L53</f>
        <v>0.89403320999512959</v>
      </c>
      <c r="N53" s="75"/>
    </row>
    <row r="54" spans="1:14" ht="9" x14ac:dyDescent="0.15">
      <c r="A54" s="67" t="s">
        <v>52</v>
      </c>
      <c r="B54" s="78">
        <v>577.16999999999996</v>
      </c>
      <c r="C54" s="78">
        <v>3468.87</v>
      </c>
      <c r="D54" s="78" t="s">
        <v>98</v>
      </c>
      <c r="E54" s="79">
        <v>-2891.7</v>
      </c>
      <c r="G54" s="67" t="s">
        <v>52</v>
      </c>
      <c r="H54" s="78">
        <v>18732.32</v>
      </c>
      <c r="I54" s="78">
        <v>20814.82</v>
      </c>
      <c r="J54" s="78">
        <v>-2082.5</v>
      </c>
      <c r="K54" s="76">
        <f t="shared" si="4"/>
        <v>-0.10004890746112625</v>
      </c>
      <c r="L54" s="78">
        <v>8812</v>
      </c>
      <c r="M54" s="80">
        <f>H54/L54</f>
        <v>2.1257739446209714</v>
      </c>
      <c r="N54" s="75"/>
    </row>
    <row r="55" spans="1:14" ht="9" x14ac:dyDescent="0.15">
      <c r="A55" s="67" t="s">
        <v>4</v>
      </c>
      <c r="B55" s="78"/>
      <c r="C55" s="78"/>
      <c r="D55" s="78"/>
      <c r="E55" s="79"/>
      <c r="G55" s="67" t="s">
        <v>4</v>
      </c>
      <c r="H55" s="78"/>
      <c r="I55" s="78"/>
      <c r="J55" s="78"/>
      <c r="K55" s="76" t="str">
        <f t="shared" si="4"/>
        <v/>
      </c>
      <c r="L55" s="78"/>
      <c r="M55" s="80"/>
      <c r="N55" s="75"/>
    </row>
    <row r="56" spans="1:14" ht="9" x14ac:dyDescent="0.15">
      <c r="A56" s="67" t="s">
        <v>61</v>
      </c>
      <c r="B56" s="78">
        <v>44284363.659999996</v>
      </c>
      <c r="C56" s="78">
        <v>1693573.61</v>
      </c>
      <c r="D56" s="78" t="s">
        <v>98</v>
      </c>
      <c r="E56" s="79">
        <v>42590790.049999997</v>
      </c>
      <c r="G56" s="67" t="s">
        <v>61</v>
      </c>
      <c r="H56" s="78">
        <v>184772459.28</v>
      </c>
      <c r="I56" s="78">
        <v>161418592.49000001</v>
      </c>
      <c r="J56" s="78">
        <v>23353866.789999999</v>
      </c>
      <c r="K56" s="76">
        <f t="shared" si="4"/>
        <v>0.14467891480002082</v>
      </c>
      <c r="L56" s="78">
        <v>227469280</v>
      </c>
      <c r="M56" s="80">
        <f>H56/L56</f>
        <v>0.81229632098013416</v>
      </c>
      <c r="N56" s="75"/>
    </row>
    <row r="57" spans="1:14" ht="9" x14ac:dyDescent="0.15">
      <c r="A57" s="67" t="s">
        <v>45</v>
      </c>
      <c r="B57" s="78" t="s">
        <v>98</v>
      </c>
      <c r="C57" s="78" t="s">
        <v>98</v>
      </c>
      <c r="D57" s="78" t="s">
        <v>98</v>
      </c>
      <c r="E57" s="79" t="s">
        <v>98</v>
      </c>
      <c r="G57" s="67" t="s">
        <v>45</v>
      </c>
      <c r="H57" s="78">
        <v>-1337.06</v>
      </c>
      <c r="I57" s="78">
        <v>-21094.52</v>
      </c>
      <c r="J57" s="78">
        <v>19757.46</v>
      </c>
      <c r="K57" s="76">
        <f t="shared" si="4"/>
        <v>0.93661576561116344</v>
      </c>
      <c r="L57" s="78">
        <v>-21086</v>
      </c>
      <c r="M57" s="80">
        <f t="shared" ref="M57:M64" si="5">H57/L57</f>
        <v>6.3409845395048847E-2</v>
      </c>
      <c r="N57" s="75"/>
    </row>
    <row r="58" spans="1:14" ht="9" x14ac:dyDescent="0.15">
      <c r="A58" s="67" t="s">
        <v>53</v>
      </c>
      <c r="B58" s="78">
        <v>5406545.5199999996</v>
      </c>
      <c r="C58" s="78" t="s">
        <v>98</v>
      </c>
      <c r="D58" s="78" t="s">
        <v>98</v>
      </c>
      <c r="E58" s="79">
        <v>5406545.5199999996</v>
      </c>
      <c r="G58" s="67" t="s">
        <v>53</v>
      </c>
      <c r="H58" s="78">
        <v>36443243.939999998</v>
      </c>
      <c r="I58" s="78">
        <v>41676917.969999999</v>
      </c>
      <c r="J58" s="78">
        <v>-5233674.03</v>
      </c>
      <c r="K58" s="76">
        <f t="shared" si="4"/>
        <v>-0.1255772807808706</v>
      </c>
      <c r="L58" s="78">
        <v>62203700</v>
      </c>
      <c r="M58" s="80">
        <f t="shared" si="5"/>
        <v>0.5858693926567069</v>
      </c>
      <c r="N58" s="75"/>
    </row>
    <row r="59" spans="1:14" ht="9" x14ac:dyDescent="0.15">
      <c r="A59" s="67" t="s">
        <v>5</v>
      </c>
      <c r="B59" s="78">
        <v>70808.3</v>
      </c>
      <c r="C59" s="78">
        <v>113757.01</v>
      </c>
      <c r="D59" s="78" t="s">
        <v>98</v>
      </c>
      <c r="E59" s="79">
        <v>-42948.71</v>
      </c>
      <c r="G59" s="67" t="s">
        <v>5</v>
      </c>
      <c r="H59" s="78">
        <v>278293.31</v>
      </c>
      <c r="I59" s="78">
        <v>199651.43</v>
      </c>
      <c r="J59" s="78">
        <v>78641.88</v>
      </c>
      <c r="K59" s="76">
        <f t="shared" si="4"/>
        <v>0.39389590147188031</v>
      </c>
      <c r="L59" s="78">
        <v>227080</v>
      </c>
      <c r="M59" s="80">
        <f t="shared" si="5"/>
        <v>1.2255298132816628</v>
      </c>
      <c r="N59" s="75"/>
    </row>
    <row r="60" spans="1:14" ht="9" x14ac:dyDescent="0.15">
      <c r="A60" s="67" t="s">
        <v>42</v>
      </c>
      <c r="B60" s="78">
        <v>1133547.1399999999</v>
      </c>
      <c r="C60" s="78">
        <v>22032.79</v>
      </c>
      <c r="D60" s="78" t="s">
        <v>98</v>
      </c>
      <c r="E60" s="79">
        <v>1111514.3500000001</v>
      </c>
      <c r="G60" s="67" t="s">
        <v>42</v>
      </c>
      <c r="H60" s="78">
        <v>8122702.5300000003</v>
      </c>
      <c r="I60" s="78">
        <v>7177149.3600000003</v>
      </c>
      <c r="J60" s="78">
        <v>945553.17</v>
      </c>
      <c r="K60" s="76">
        <f t="shared" si="4"/>
        <v>0.13174494810847853</v>
      </c>
      <c r="L60" s="78">
        <v>9796880</v>
      </c>
      <c r="M60" s="80">
        <f t="shared" si="5"/>
        <v>0.82911115885873876</v>
      </c>
      <c r="N60" s="75"/>
    </row>
    <row r="61" spans="1:14" ht="9" x14ac:dyDescent="0.15">
      <c r="A61" s="67" t="s">
        <v>73</v>
      </c>
      <c r="B61" s="78"/>
      <c r="C61" s="78"/>
      <c r="D61" s="78"/>
      <c r="E61" s="79"/>
      <c r="G61" s="67" t="s">
        <v>73</v>
      </c>
      <c r="H61" s="78"/>
      <c r="I61" s="78"/>
      <c r="J61" s="78"/>
      <c r="K61" s="76" t="str">
        <f t="shared" si="4"/>
        <v/>
      </c>
      <c r="L61" s="78"/>
      <c r="M61" s="80"/>
      <c r="N61" s="75"/>
    </row>
    <row r="62" spans="1:14" ht="9" x14ac:dyDescent="0.15">
      <c r="A62" s="67" t="s">
        <v>74</v>
      </c>
      <c r="B62" s="78">
        <v>2055207.86</v>
      </c>
      <c r="C62" s="78">
        <v>1200545.7</v>
      </c>
      <c r="D62" s="78">
        <v>55915.08</v>
      </c>
      <c r="E62" s="79">
        <v>910577.24</v>
      </c>
      <c r="G62" s="67" t="s">
        <v>74</v>
      </c>
      <c r="H62" s="78">
        <v>10907324.34</v>
      </c>
      <c r="I62" s="78">
        <v>8692346.8200000003</v>
      </c>
      <c r="J62" s="78">
        <v>2214977.52</v>
      </c>
      <c r="K62" s="76">
        <f t="shared" si="4"/>
        <v>0.25481927560732093</v>
      </c>
      <c r="L62" s="78">
        <v>11800000</v>
      </c>
      <c r="M62" s="80">
        <f t="shared" si="5"/>
        <v>0.92434952033898299</v>
      </c>
      <c r="N62" s="75"/>
    </row>
    <row r="63" spans="1:14" ht="9" x14ac:dyDescent="0.15">
      <c r="A63" s="67" t="s">
        <v>75</v>
      </c>
      <c r="B63" s="78">
        <v>205958.74</v>
      </c>
      <c r="C63" s="78" t="s">
        <v>98</v>
      </c>
      <c r="D63" s="78">
        <v>1334.79</v>
      </c>
      <c r="E63" s="79">
        <v>207293.53</v>
      </c>
      <c r="G63" s="67" t="s">
        <v>75</v>
      </c>
      <c r="H63" s="78">
        <v>1201158.8899999999</v>
      </c>
      <c r="I63" s="78">
        <v>966760.29</v>
      </c>
      <c r="J63" s="78">
        <v>234398.6</v>
      </c>
      <c r="K63" s="76">
        <f t="shared" si="4"/>
        <v>0.24245782788616593</v>
      </c>
      <c r="L63" s="78">
        <v>1400000</v>
      </c>
      <c r="M63" s="80">
        <f t="shared" si="5"/>
        <v>0.85797063571428567</v>
      </c>
      <c r="N63" s="75"/>
    </row>
    <row r="64" spans="1:14" ht="9" x14ac:dyDescent="0.15">
      <c r="A64" s="67" t="s">
        <v>76</v>
      </c>
      <c r="B64" s="78">
        <v>38799.230000000003</v>
      </c>
      <c r="C64" s="78" t="s">
        <v>98</v>
      </c>
      <c r="D64" s="78" t="s">
        <v>98</v>
      </c>
      <c r="E64" s="79">
        <v>38799.230000000003</v>
      </c>
      <c r="G64" s="67" t="s">
        <v>76</v>
      </c>
      <c r="H64" s="78">
        <v>146581.96</v>
      </c>
      <c r="I64" s="78">
        <v>221589.77</v>
      </c>
      <c r="J64" s="78">
        <v>-75007.81</v>
      </c>
      <c r="K64" s="76">
        <f t="shared" si="4"/>
        <v>-0.33849852364574412</v>
      </c>
      <c r="L64" s="78">
        <v>310000</v>
      </c>
      <c r="M64" s="80">
        <f t="shared" si="5"/>
        <v>0.47284503225806451</v>
      </c>
      <c r="N64" s="75"/>
    </row>
    <row r="65" spans="1:14" ht="9" x14ac:dyDescent="0.15">
      <c r="A65" s="67" t="s">
        <v>54</v>
      </c>
      <c r="B65" s="78">
        <v>197.94</v>
      </c>
      <c r="C65" s="78" t="s">
        <v>98</v>
      </c>
      <c r="D65" s="78" t="s">
        <v>98</v>
      </c>
      <c r="E65" s="79">
        <v>197.94</v>
      </c>
      <c r="G65" s="67" t="s">
        <v>54</v>
      </c>
      <c r="H65" s="78">
        <v>-13253.58</v>
      </c>
      <c r="I65" s="78">
        <v>-15463.65</v>
      </c>
      <c r="J65" s="78">
        <v>2210.0700000000002</v>
      </c>
      <c r="K65" s="76">
        <f t="shared" si="4"/>
        <v>0.14292033252175262</v>
      </c>
      <c r="L65" s="78">
        <v>-38928</v>
      </c>
      <c r="M65" s="80"/>
      <c r="N65" s="75"/>
    </row>
    <row r="66" spans="1:14" ht="5.0999999999999996" customHeight="1" x14ac:dyDescent="0.15">
      <c r="A66" s="77"/>
      <c r="B66" s="82"/>
      <c r="C66" s="82"/>
      <c r="D66" s="82"/>
      <c r="E66" s="81"/>
      <c r="G66" s="77"/>
      <c r="H66" s="82"/>
      <c r="I66" s="82"/>
      <c r="J66" s="82"/>
      <c r="K66" s="83"/>
      <c r="L66" s="82"/>
      <c r="M66" s="84"/>
      <c r="N66" s="75"/>
    </row>
    <row r="67" spans="1:14" ht="3" customHeight="1" x14ac:dyDescent="0.15">
      <c r="A67" s="67"/>
      <c r="B67" s="78"/>
      <c r="C67" s="78"/>
      <c r="D67" s="78"/>
      <c r="E67" s="79"/>
      <c r="G67" s="67"/>
      <c r="H67" s="78"/>
      <c r="I67" s="78"/>
      <c r="J67" s="78"/>
      <c r="K67" s="76"/>
      <c r="L67" s="78"/>
      <c r="M67" s="80"/>
      <c r="N67" s="75"/>
    </row>
    <row r="68" spans="1:14" s="11" customFormat="1" ht="9" x14ac:dyDescent="0.15">
      <c r="A68" s="69" t="s">
        <v>10</v>
      </c>
      <c r="B68" s="66">
        <v>155262084.06</v>
      </c>
      <c r="C68" s="66">
        <v>40379903.810000002</v>
      </c>
      <c r="D68" s="66">
        <v>413015.03999999998</v>
      </c>
      <c r="E68" s="86">
        <v>115295195.29000001</v>
      </c>
      <c r="G68" s="69" t="s">
        <v>10</v>
      </c>
      <c r="H68" s="66">
        <v>771574698.99000001</v>
      </c>
      <c r="I68" s="66">
        <v>662810243.47000003</v>
      </c>
      <c r="J68" s="66">
        <v>108764455.52</v>
      </c>
      <c r="K68" s="87">
        <f>IF(ISERROR((H68-I68)/ABS(I68)),"",(H68-I68)/ABS(I68))</f>
        <v>0.16409591823835906</v>
      </c>
      <c r="L68" s="66">
        <v>959358546</v>
      </c>
      <c r="M68" s="88">
        <f>H68/L68</f>
        <v>0.80426103692622963</v>
      </c>
      <c r="N68" s="71"/>
    </row>
    <row r="69" spans="1:14" ht="3" customHeight="1" x14ac:dyDescent="0.15">
      <c r="A69" s="77"/>
      <c r="B69" s="82"/>
      <c r="C69" s="82"/>
      <c r="D69" s="82"/>
      <c r="E69" s="81"/>
      <c r="G69" s="89"/>
      <c r="H69" s="82"/>
      <c r="I69" s="82"/>
      <c r="J69" s="82"/>
      <c r="K69" s="83"/>
      <c r="L69" s="82"/>
      <c r="M69" s="84"/>
      <c r="N69" s="75"/>
    </row>
    <row r="70" spans="1:14" ht="5.0999999999999996" customHeight="1" x14ac:dyDescent="0.15">
      <c r="A70" s="67"/>
      <c r="B70" s="78"/>
      <c r="C70" s="78"/>
      <c r="D70" s="78"/>
      <c r="E70" s="79"/>
      <c r="G70" s="77"/>
      <c r="H70" s="78"/>
      <c r="I70" s="78"/>
      <c r="J70" s="78"/>
      <c r="K70" s="76"/>
      <c r="L70" s="78"/>
      <c r="M70" s="80"/>
      <c r="N70" s="75"/>
    </row>
    <row r="71" spans="1:14" ht="9" x14ac:dyDescent="0.15">
      <c r="A71" s="67" t="s">
        <v>6</v>
      </c>
      <c r="B71" s="78">
        <v>14220.08</v>
      </c>
      <c r="C71" s="78" t="s">
        <v>98</v>
      </c>
      <c r="D71" s="78" t="s">
        <v>98</v>
      </c>
      <c r="E71" s="79">
        <v>14220.08</v>
      </c>
      <c r="G71" s="67" t="s">
        <v>6</v>
      </c>
      <c r="H71" s="78">
        <v>190478.83</v>
      </c>
      <c r="I71" s="78">
        <v>263705.24</v>
      </c>
      <c r="J71" s="78">
        <v>-73226.41</v>
      </c>
      <c r="K71" s="76">
        <f t="shared" ref="K71:K73" si="6">IF(ISERROR((H71-I71)/ABS(I71)),"",(H71-I71)/ABS(I71))</f>
        <v>-0.27768280220749503</v>
      </c>
      <c r="L71" s="78">
        <v>308000</v>
      </c>
      <c r="M71" s="80">
        <f>H71/L71</f>
        <v>0.61843775974025972</v>
      </c>
      <c r="N71" s="75"/>
    </row>
    <row r="72" spans="1:14" ht="9" x14ac:dyDescent="0.15">
      <c r="A72" s="67" t="s">
        <v>77</v>
      </c>
      <c r="B72" s="78">
        <v>19063.099999999999</v>
      </c>
      <c r="C72" s="78" t="s">
        <v>98</v>
      </c>
      <c r="D72" s="78" t="s">
        <v>98</v>
      </c>
      <c r="E72" s="79">
        <v>19063.099999999999</v>
      </c>
      <c r="G72" s="67" t="s">
        <v>77</v>
      </c>
      <c r="H72" s="78">
        <v>2199072.73</v>
      </c>
      <c r="I72" s="78">
        <v>2880675.13</v>
      </c>
      <c r="J72" s="78">
        <v>-681602.4</v>
      </c>
      <c r="K72" s="76">
        <f t="shared" si="6"/>
        <v>-0.23661203337427358</v>
      </c>
      <c r="L72" s="78">
        <v>2800000</v>
      </c>
      <c r="M72" s="80">
        <f>H72/L72</f>
        <v>0.78538311785714288</v>
      </c>
      <c r="N72" s="75"/>
    </row>
    <row r="73" spans="1:14" ht="9" x14ac:dyDescent="0.15">
      <c r="A73" s="67" t="s">
        <v>55</v>
      </c>
      <c r="B73" s="78">
        <v>44729.86</v>
      </c>
      <c r="C73" s="78" t="s">
        <v>98</v>
      </c>
      <c r="D73" s="78" t="s">
        <v>98</v>
      </c>
      <c r="E73" s="79">
        <v>44729.86</v>
      </c>
      <c r="G73" s="67" t="s">
        <v>55</v>
      </c>
      <c r="H73" s="78">
        <v>262074.3</v>
      </c>
      <c r="I73" s="78">
        <v>532894.84</v>
      </c>
      <c r="J73" s="78">
        <v>-270820.53999999998</v>
      </c>
      <c r="K73" s="76">
        <f t="shared" si="6"/>
        <v>-0.50820634705338863</v>
      </c>
      <c r="L73" s="78">
        <v>615000</v>
      </c>
      <c r="M73" s="80">
        <f>H73/L73</f>
        <v>0.42613707317073168</v>
      </c>
      <c r="N73" s="75"/>
    </row>
    <row r="74" spans="1:14" ht="5.0999999999999996" customHeight="1" x14ac:dyDescent="0.15">
      <c r="A74" s="77"/>
      <c r="B74" s="82"/>
      <c r="C74" s="82"/>
      <c r="D74" s="82"/>
      <c r="E74" s="81"/>
      <c r="G74" s="77"/>
      <c r="H74" s="82"/>
      <c r="I74" s="82"/>
      <c r="J74" s="82"/>
      <c r="K74" s="83"/>
      <c r="L74" s="82"/>
      <c r="M74" s="84"/>
      <c r="N74" s="75"/>
    </row>
    <row r="75" spans="1:14" ht="3" customHeight="1" x14ac:dyDescent="0.15">
      <c r="A75" s="67"/>
      <c r="B75" s="78"/>
      <c r="C75" s="78"/>
      <c r="D75" s="78"/>
      <c r="E75" s="79"/>
      <c r="G75" s="67"/>
      <c r="H75" s="78"/>
      <c r="I75" s="78"/>
      <c r="J75" s="78"/>
      <c r="K75" s="76"/>
      <c r="L75" s="78"/>
      <c r="M75" s="80"/>
      <c r="N75" s="75"/>
    </row>
    <row r="76" spans="1:14" s="11" customFormat="1" ht="9" x14ac:dyDescent="0.15">
      <c r="A76" s="69" t="s">
        <v>78</v>
      </c>
      <c r="B76" s="66">
        <v>78013.039999999994</v>
      </c>
      <c r="C76" s="66" t="s">
        <v>98</v>
      </c>
      <c r="D76" s="66" t="s">
        <v>98</v>
      </c>
      <c r="E76" s="86">
        <v>78013.039999999994</v>
      </c>
      <c r="G76" s="69" t="s">
        <v>78</v>
      </c>
      <c r="H76" s="66">
        <v>2651625.86</v>
      </c>
      <c r="I76" s="66">
        <v>3677275.21</v>
      </c>
      <c r="J76" s="66">
        <v>-1025649.35</v>
      </c>
      <c r="K76" s="87">
        <f>IF(ISERROR((H76-I76)/ABS(I76)),"",(H76-I76)/ABS(I76))</f>
        <v>-0.27891558053932008</v>
      </c>
      <c r="L76" s="66">
        <v>3723000</v>
      </c>
      <c r="M76" s="88">
        <f>H76/L76</f>
        <v>0.71222827289820034</v>
      </c>
      <c r="N76" s="71"/>
    </row>
    <row r="77" spans="1:14" ht="3" customHeight="1" x14ac:dyDescent="0.15">
      <c r="A77" s="77"/>
      <c r="B77" s="82"/>
      <c r="C77" s="82"/>
      <c r="D77" s="82"/>
      <c r="E77" s="81"/>
      <c r="G77" s="77"/>
      <c r="H77" s="82"/>
      <c r="I77" s="82"/>
      <c r="J77" s="82"/>
      <c r="K77" s="83"/>
      <c r="L77" s="82"/>
      <c r="M77" s="84"/>
      <c r="N77" s="75"/>
    </row>
    <row r="78" spans="1:14" ht="5.0999999999999996" customHeight="1" x14ac:dyDescent="0.15">
      <c r="A78" s="67"/>
      <c r="B78" s="78"/>
      <c r="C78" s="78"/>
      <c r="D78" s="78"/>
      <c r="E78" s="79"/>
      <c r="G78" s="67"/>
      <c r="H78" s="78"/>
      <c r="I78" s="78"/>
      <c r="J78" s="78"/>
      <c r="K78" s="76"/>
      <c r="L78" s="78"/>
      <c r="M78" s="80"/>
      <c r="N78" s="75"/>
    </row>
    <row r="79" spans="1:14" ht="9" x14ac:dyDescent="0.15">
      <c r="A79" s="67" t="s">
        <v>7</v>
      </c>
      <c r="B79" s="78">
        <v>118091.34</v>
      </c>
      <c r="C79" s="78">
        <v>69.5</v>
      </c>
      <c r="D79" s="78" t="s">
        <v>98</v>
      </c>
      <c r="E79" s="79">
        <v>118021.84</v>
      </c>
      <c r="G79" s="67" t="s">
        <v>7</v>
      </c>
      <c r="H79" s="78">
        <v>1054527.47</v>
      </c>
      <c r="I79" s="78">
        <v>825260.23</v>
      </c>
      <c r="J79" s="78">
        <v>229267.24</v>
      </c>
      <c r="K79" s="76">
        <f t="shared" ref="K79:K81" si="7">IF(ISERROR((H79-I79)/ABS(I79)),"",(H79-I79)/ABS(I79))</f>
        <v>0.27781205450794594</v>
      </c>
      <c r="L79" s="78">
        <v>1100000</v>
      </c>
      <c r="M79" s="80">
        <f>H79/L79</f>
        <v>0.95866133636363637</v>
      </c>
      <c r="N79" s="75"/>
    </row>
    <row r="80" spans="1:14" ht="9" x14ac:dyDescent="0.15">
      <c r="A80" s="67" t="s">
        <v>56</v>
      </c>
      <c r="B80" s="78">
        <v>111127.12</v>
      </c>
      <c r="C80" s="78" t="s">
        <v>98</v>
      </c>
      <c r="D80" s="78">
        <v>7960.46</v>
      </c>
      <c r="E80" s="79">
        <v>119087.58</v>
      </c>
      <c r="G80" s="67" t="s">
        <v>56</v>
      </c>
      <c r="H80" s="78">
        <v>1168826.5900000001</v>
      </c>
      <c r="I80" s="78">
        <v>994376.97</v>
      </c>
      <c r="J80" s="78">
        <v>174449.62</v>
      </c>
      <c r="K80" s="76">
        <f t="shared" si="7"/>
        <v>0.17543610246725658</v>
      </c>
      <c r="L80" s="78">
        <v>1300000</v>
      </c>
      <c r="M80" s="80">
        <f>H80/L80</f>
        <v>0.89909737692307701</v>
      </c>
      <c r="N80" s="75"/>
    </row>
    <row r="81" spans="1:14" ht="9" x14ac:dyDescent="0.15">
      <c r="A81" s="67" t="s">
        <v>57</v>
      </c>
      <c r="B81" s="78">
        <v>41751.050000000003</v>
      </c>
      <c r="C81" s="78">
        <v>501.21</v>
      </c>
      <c r="D81" s="78">
        <v>40333</v>
      </c>
      <c r="E81" s="79">
        <v>81582.84</v>
      </c>
      <c r="G81" s="67" t="s">
        <v>57</v>
      </c>
      <c r="H81" s="78">
        <v>640973.82999999996</v>
      </c>
      <c r="I81" s="78">
        <v>443662.79</v>
      </c>
      <c r="J81" s="78">
        <v>197311.04</v>
      </c>
      <c r="K81" s="76">
        <f t="shared" si="7"/>
        <v>0.44473200017517805</v>
      </c>
      <c r="L81" s="78">
        <v>600000</v>
      </c>
      <c r="M81" s="80">
        <f>H81/L81</f>
        <v>1.0682897166666665</v>
      </c>
      <c r="N81" s="75"/>
    </row>
    <row r="82" spans="1:14" ht="5.0999999999999996" customHeight="1" x14ac:dyDescent="0.15">
      <c r="A82" s="77"/>
      <c r="B82" s="82"/>
      <c r="C82" s="82"/>
      <c r="D82" s="82"/>
      <c r="E82" s="81"/>
      <c r="G82" s="77"/>
      <c r="H82" s="82"/>
      <c r="I82" s="82"/>
      <c r="J82" s="82"/>
      <c r="K82" s="83"/>
      <c r="L82" s="82"/>
      <c r="M82" s="84"/>
      <c r="N82" s="75"/>
    </row>
    <row r="83" spans="1:14" ht="3" customHeight="1" x14ac:dyDescent="0.15">
      <c r="A83" s="67"/>
      <c r="B83" s="78"/>
      <c r="C83" s="78"/>
      <c r="D83" s="78"/>
      <c r="E83" s="79"/>
      <c r="G83" s="67"/>
      <c r="H83" s="78"/>
      <c r="I83" s="78"/>
      <c r="J83" s="78"/>
      <c r="K83" s="76"/>
      <c r="L83" s="78"/>
      <c r="M83" s="80"/>
      <c r="N83" s="75"/>
    </row>
    <row r="84" spans="1:14" s="11" customFormat="1" ht="9" x14ac:dyDescent="0.15">
      <c r="A84" s="69" t="s">
        <v>79</v>
      </c>
      <c r="B84" s="66">
        <v>348982.55</v>
      </c>
      <c r="C84" s="66">
        <v>570.71</v>
      </c>
      <c r="D84" s="66">
        <v>48293.46</v>
      </c>
      <c r="E84" s="86">
        <v>396705.3</v>
      </c>
      <c r="G84" s="69" t="s">
        <v>79</v>
      </c>
      <c r="H84" s="66">
        <v>5515953.75</v>
      </c>
      <c r="I84" s="66">
        <v>5940575.2000000002</v>
      </c>
      <c r="J84" s="66">
        <v>-424621.45</v>
      </c>
      <c r="K84" s="87">
        <f>IF(ISERROR((H84-I84)/ABS(I84)),"",(H84-I84)/ABS(I84))</f>
        <v>-7.1478171002700236E-2</v>
      </c>
      <c r="L84" s="66">
        <v>6723000</v>
      </c>
      <c r="M84" s="88">
        <f>H84/L84</f>
        <v>0.82046017402945115</v>
      </c>
      <c r="N84" s="71"/>
    </row>
    <row r="85" spans="1:14" ht="3" customHeight="1" x14ac:dyDescent="0.15">
      <c r="A85" s="77"/>
      <c r="B85" s="82"/>
      <c r="C85" s="82"/>
      <c r="D85" s="82"/>
      <c r="E85" s="81"/>
      <c r="G85" s="77"/>
      <c r="H85" s="82"/>
      <c r="I85" s="82"/>
      <c r="J85" s="82"/>
      <c r="K85" s="83"/>
      <c r="L85" s="82"/>
      <c r="M85" s="84"/>
      <c r="N85" s="75"/>
    </row>
    <row r="86" spans="1:14" ht="9.9499999999999993" customHeight="1" x14ac:dyDescent="0.15">
      <c r="A86" s="77"/>
      <c r="B86" s="82"/>
      <c r="C86" s="82"/>
      <c r="D86" s="82"/>
      <c r="E86" s="81"/>
      <c r="G86" s="77"/>
      <c r="H86" s="82"/>
      <c r="I86" s="82"/>
      <c r="J86" s="82"/>
      <c r="K86" s="83"/>
      <c r="L86" s="82"/>
      <c r="M86" s="84"/>
      <c r="N86" s="75"/>
    </row>
    <row r="87" spans="1:14" ht="3" customHeight="1" x14ac:dyDescent="0.15">
      <c r="A87" s="67"/>
      <c r="B87" s="78"/>
      <c r="C87" s="78"/>
      <c r="D87" s="78"/>
      <c r="E87" s="79"/>
      <c r="G87" s="67"/>
      <c r="H87" s="78"/>
      <c r="I87" s="78"/>
      <c r="J87" s="78"/>
      <c r="K87" s="76"/>
      <c r="L87" s="78"/>
      <c r="M87" s="80"/>
      <c r="N87" s="75"/>
    </row>
    <row r="88" spans="1:14" s="11" customFormat="1" ht="9" x14ac:dyDescent="0.15">
      <c r="A88" s="69" t="s">
        <v>80</v>
      </c>
      <c r="B88" s="66">
        <v>249407023.97999999</v>
      </c>
      <c r="C88" s="66">
        <v>47049890.43</v>
      </c>
      <c r="D88" s="66">
        <v>2161514.31</v>
      </c>
      <c r="E88" s="86">
        <v>204518647.86000001</v>
      </c>
      <c r="G88" s="69" t="s">
        <v>80</v>
      </c>
      <c r="H88" s="66">
        <v>1645322696.1099999</v>
      </c>
      <c r="I88" s="66">
        <v>1436156602.3</v>
      </c>
      <c r="J88" s="66">
        <v>209166093.81</v>
      </c>
      <c r="K88" s="87">
        <f>IF(ISERROR((H88-I88)/ABS(I88)),"",(H88-I88)/ABS(I88))</f>
        <v>0.14564295667688409</v>
      </c>
      <c r="L88" s="66">
        <v>2046718206</v>
      </c>
      <c r="M88" s="88">
        <f>H88/L88</f>
        <v>0.8038833539891812</v>
      </c>
      <c r="N88" s="71"/>
    </row>
    <row r="89" spans="1:14" ht="3" customHeight="1" x14ac:dyDescent="0.15">
      <c r="A89" s="77"/>
      <c r="B89" s="82"/>
      <c r="C89" s="82"/>
      <c r="D89" s="82"/>
      <c r="E89" s="81"/>
      <c r="G89" s="77"/>
      <c r="H89" s="82"/>
      <c r="I89" s="82"/>
      <c r="J89" s="82"/>
      <c r="K89" s="83"/>
      <c r="L89" s="82"/>
      <c r="M89" s="84"/>
      <c r="N89" s="75"/>
    </row>
    <row r="90" spans="1:14" ht="5.0999999999999996" customHeight="1" x14ac:dyDescent="0.15">
      <c r="A90" s="67"/>
      <c r="B90" s="78"/>
      <c r="C90" s="78"/>
      <c r="D90" s="78"/>
      <c r="E90" s="79"/>
      <c r="G90" s="67"/>
      <c r="H90" s="78"/>
      <c r="I90" s="78"/>
      <c r="J90" s="78"/>
      <c r="K90" s="76"/>
      <c r="L90" s="78"/>
      <c r="M90" s="80"/>
      <c r="N90" s="75"/>
    </row>
    <row r="91" spans="1:14" ht="9" customHeight="1" x14ac:dyDescent="0.15">
      <c r="A91" s="67" t="s">
        <v>58</v>
      </c>
      <c r="B91" s="78"/>
      <c r="C91" s="78"/>
      <c r="D91" s="78"/>
      <c r="E91" s="79"/>
      <c r="G91" s="67" t="s">
        <v>58</v>
      </c>
      <c r="H91" s="78"/>
      <c r="I91" s="78"/>
      <c r="J91" s="78"/>
      <c r="K91" s="76"/>
      <c r="L91" s="78"/>
      <c r="M91" s="80"/>
      <c r="N91" s="75"/>
    </row>
    <row r="92" spans="1:14" ht="9" x14ac:dyDescent="0.15">
      <c r="A92" s="67" t="s">
        <v>60</v>
      </c>
      <c r="B92" s="78">
        <v>57760777.869999997</v>
      </c>
      <c r="C92" s="78" t="s">
        <v>98</v>
      </c>
      <c r="D92" s="78" t="s">
        <v>98</v>
      </c>
      <c r="E92" s="79">
        <v>57760777.869999997</v>
      </c>
      <c r="G92" s="67" t="s">
        <v>60</v>
      </c>
      <c r="H92" s="78">
        <v>160416687.50999999</v>
      </c>
      <c r="I92" s="78">
        <v>125850880.51000001</v>
      </c>
      <c r="J92" s="78">
        <v>34565807</v>
      </c>
      <c r="K92" s="76">
        <f t="shared" ref="K92:K93" si="8">IF(ISERROR((H92-I92)/ABS(I92)),"",(H92-I92)/ABS(I92))</f>
        <v>0.27465685468329654</v>
      </c>
      <c r="L92" s="78">
        <v>176668240</v>
      </c>
      <c r="M92" s="80">
        <f t="shared" ref="M92:M93" si="9">H92/L92</f>
        <v>0.90801089946897073</v>
      </c>
      <c r="N92" s="75"/>
    </row>
    <row r="93" spans="1:14" ht="9" x14ac:dyDescent="0.15">
      <c r="A93" s="67" t="s">
        <v>59</v>
      </c>
      <c r="B93" s="78">
        <v>41498123.450000003</v>
      </c>
      <c r="C93" s="78" t="s">
        <v>98</v>
      </c>
      <c r="D93" s="78" t="s">
        <v>98</v>
      </c>
      <c r="E93" s="79">
        <v>41498123.450000003</v>
      </c>
      <c r="G93" s="67" t="s">
        <v>59</v>
      </c>
      <c r="H93" s="78">
        <v>87804923.019999996</v>
      </c>
      <c r="I93" s="78">
        <v>65036432.509999998</v>
      </c>
      <c r="J93" s="78">
        <v>22768490.510000002</v>
      </c>
      <c r="K93" s="76">
        <f t="shared" si="8"/>
        <v>0.35008824486950629</v>
      </c>
      <c r="L93" s="78">
        <v>100450460</v>
      </c>
      <c r="M93" s="80">
        <f t="shared" si="9"/>
        <v>0.87411170660642068</v>
      </c>
      <c r="N93" s="75"/>
    </row>
    <row r="94" spans="1:14" ht="5.0999999999999996" customHeight="1" x14ac:dyDescent="0.15">
      <c r="A94" s="77"/>
      <c r="B94" s="82"/>
      <c r="C94" s="82"/>
      <c r="D94" s="82"/>
      <c r="E94" s="81"/>
      <c r="G94" s="77"/>
      <c r="H94" s="82"/>
      <c r="I94" s="82"/>
      <c r="J94" s="82"/>
      <c r="K94" s="83"/>
      <c r="L94" s="82"/>
      <c r="M94" s="84"/>
      <c r="N94" s="75"/>
    </row>
    <row r="95" spans="1:14" ht="3" customHeight="1" x14ac:dyDescent="0.15">
      <c r="A95" s="77"/>
      <c r="B95" s="78"/>
      <c r="C95" s="78"/>
      <c r="D95" s="78"/>
      <c r="E95" s="79"/>
      <c r="G95" s="67"/>
      <c r="H95" s="78"/>
      <c r="I95" s="78"/>
      <c r="J95" s="78"/>
      <c r="K95" s="76"/>
      <c r="L95" s="78"/>
      <c r="M95" s="80"/>
      <c r="N95" s="75"/>
    </row>
    <row r="96" spans="1:14" s="11" customFormat="1" ht="9" x14ac:dyDescent="0.15">
      <c r="A96" s="69" t="s">
        <v>43</v>
      </c>
      <c r="B96" s="66">
        <v>99258901.319999993</v>
      </c>
      <c r="C96" s="66" t="s">
        <v>98</v>
      </c>
      <c r="D96" s="66" t="s">
        <v>98</v>
      </c>
      <c r="E96" s="86">
        <v>99258901.319999993</v>
      </c>
      <c r="G96" s="69" t="s">
        <v>43</v>
      </c>
      <c r="H96" s="66">
        <v>248221610.53</v>
      </c>
      <c r="I96" s="66">
        <v>190887313.02000001</v>
      </c>
      <c r="J96" s="66">
        <v>57334297.509999998</v>
      </c>
      <c r="K96" s="87">
        <f>IF(ISERROR((H96-I96)/ABS(I96)),"",(H96-I96)/ABS(I96))</f>
        <v>0.30035677386266552</v>
      </c>
      <c r="L96" s="66">
        <v>277118700</v>
      </c>
      <c r="M96" s="88">
        <f>H96/L96</f>
        <v>0.89572306210299057</v>
      </c>
      <c r="N96" s="71"/>
    </row>
    <row r="97" spans="1:14" ht="3" customHeight="1" x14ac:dyDescent="0.15">
      <c r="A97" s="77"/>
      <c r="B97" s="82"/>
      <c r="C97" s="82"/>
      <c r="D97" s="82"/>
      <c r="E97" s="81"/>
      <c r="G97" s="77"/>
      <c r="H97" s="82"/>
      <c r="I97" s="82"/>
      <c r="J97" s="82"/>
      <c r="K97" s="83"/>
      <c r="L97" s="82"/>
      <c r="M97" s="84"/>
      <c r="N97" s="75"/>
    </row>
    <row r="98" spans="1:14" ht="5.0999999999999996" customHeight="1" x14ac:dyDescent="0.15">
      <c r="A98" s="67"/>
      <c r="B98" s="78"/>
      <c r="C98" s="78"/>
      <c r="D98" s="78"/>
      <c r="E98" s="79"/>
      <c r="G98" s="67"/>
      <c r="H98" s="78"/>
      <c r="I98" s="78"/>
      <c r="J98" s="78"/>
      <c r="K98" s="76"/>
      <c r="L98" s="78"/>
      <c r="M98" s="80"/>
      <c r="N98" s="75"/>
    </row>
    <row r="99" spans="1:14" ht="9" customHeight="1" x14ac:dyDescent="0.15">
      <c r="A99" s="67" t="s">
        <v>38</v>
      </c>
      <c r="B99" s="78"/>
      <c r="C99" s="78"/>
      <c r="D99" s="78"/>
      <c r="E99" s="79"/>
      <c r="G99" s="67" t="s">
        <v>38</v>
      </c>
      <c r="H99" s="78"/>
      <c r="I99" s="78"/>
      <c r="J99" s="78"/>
      <c r="K99" s="76"/>
      <c r="L99" s="78"/>
      <c r="M99" s="80"/>
      <c r="N99" s="75"/>
    </row>
    <row r="100" spans="1:14" ht="9" customHeight="1" x14ac:dyDescent="0.15">
      <c r="A100" s="67" t="s">
        <v>81</v>
      </c>
      <c r="B100" s="78"/>
      <c r="C100" s="78"/>
      <c r="D100" s="78"/>
      <c r="E100" s="79"/>
      <c r="G100" s="67" t="s">
        <v>81</v>
      </c>
      <c r="H100" s="78"/>
      <c r="I100" s="78"/>
      <c r="J100" s="78"/>
      <c r="K100" s="76"/>
      <c r="L100" s="78"/>
      <c r="M100" s="80"/>
      <c r="N100" s="75"/>
    </row>
    <row r="101" spans="1:14" ht="9" x14ac:dyDescent="0.15">
      <c r="A101" s="67" t="s">
        <v>41</v>
      </c>
      <c r="B101" s="78">
        <v>6155.8</v>
      </c>
      <c r="C101" s="78" t="s">
        <v>98</v>
      </c>
      <c r="D101" s="78" t="s">
        <v>98</v>
      </c>
      <c r="E101" s="79">
        <v>6155.8</v>
      </c>
      <c r="G101" s="67" t="s">
        <v>41</v>
      </c>
      <c r="H101" s="78">
        <v>14373.13</v>
      </c>
      <c r="I101" s="78">
        <v>16096.66</v>
      </c>
      <c r="J101" s="78">
        <v>-1723.53</v>
      </c>
      <c r="K101" s="76">
        <f t="shared" ref="K101:K102" si="10">IF(ISERROR((H101-I101)/ABS(I101)),"",(H101-I101)/ABS(I101))</f>
        <v>-0.10707376561348755</v>
      </c>
      <c r="L101" s="78">
        <v>37306</v>
      </c>
      <c r="M101" s="80">
        <f t="shared" ref="M101:M102" si="11">H101/L101</f>
        <v>0.38527663110491606</v>
      </c>
      <c r="N101" s="75"/>
    </row>
    <row r="102" spans="1:14" ht="9" x14ac:dyDescent="0.15">
      <c r="A102" s="67" t="s">
        <v>88</v>
      </c>
      <c r="B102" s="78">
        <v>487319.33</v>
      </c>
      <c r="C102" s="78" t="s">
        <v>98</v>
      </c>
      <c r="D102" s="78" t="s">
        <v>98</v>
      </c>
      <c r="E102" s="79">
        <v>487319.33</v>
      </c>
      <c r="G102" s="67" t="s">
        <v>8</v>
      </c>
      <c r="H102" s="78">
        <v>6834033.1699999999</v>
      </c>
      <c r="I102" s="78">
        <v>7140710.5999999996</v>
      </c>
      <c r="J102" s="78">
        <v>-306677.43</v>
      </c>
      <c r="K102" s="76">
        <f t="shared" si="10"/>
        <v>-4.2947746685042761E-2</v>
      </c>
      <c r="L102" s="78">
        <v>8093780</v>
      </c>
      <c r="M102" s="80">
        <f t="shared" si="11"/>
        <v>0.84435618091917497</v>
      </c>
      <c r="N102" s="75"/>
    </row>
    <row r="103" spans="1:14" ht="9" x14ac:dyDescent="0.15">
      <c r="A103" s="67" t="s">
        <v>4</v>
      </c>
      <c r="B103" s="78"/>
      <c r="C103" s="78"/>
      <c r="D103" s="78"/>
      <c r="E103" s="79"/>
      <c r="G103" s="67" t="s">
        <v>4</v>
      </c>
      <c r="H103" s="78"/>
      <c r="I103" s="78"/>
      <c r="J103" s="78"/>
      <c r="K103" s="76"/>
      <c r="L103" s="78"/>
      <c r="M103" s="80"/>
      <c r="N103" s="75"/>
    </row>
    <row r="104" spans="1:14" ht="9" x14ac:dyDescent="0.15">
      <c r="A104" s="67" t="s">
        <v>86</v>
      </c>
      <c r="B104" s="78">
        <v>7069.59</v>
      </c>
      <c r="C104" s="78" t="s">
        <v>98</v>
      </c>
      <c r="D104" s="78" t="s">
        <v>98</v>
      </c>
      <c r="E104" s="79">
        <v>7069.59</v>
      </c>
      <c r="G104" s="67" t="s">
        <v>41</v>
      </c>
      <c r="H104" s="78">
        <v>23269.5</v>
      </c>
      <c r="I104" s="78">
        <v>3096.69</v>
      </c>
      <c r="J104" s="78">
        <v>20172.810000000001</v>
      </c>
      <c r="K104" s="76">
        <f t="shared" ref="K104:K106" si="12">IF(ISERROR((H104-I104)/ABS(I104)),"",(H104-I104)/ABS(I104))</f>
        <v>6.5143136704029141</v>
      </c>
      <c r="L104" s="78">
        <v>3244</v>
      </c>
      <c r="M104" s="80">
        <f t="shared" ref="M104:M106" si="13">H104/L104</f>
        <v>7.1730887792848339</v>
      </c>
      <c r="N104" s="75"/>
    </row>
    <row r="105" spans="1:14" ht="9" x14ac:dyDescent="0.15">
      <c r="A105" s="90" t="s">
        <v>90</v>
      </c>
      <c r="B105" s="78" t="s">
        <v>98</v>
      </c>
      <c r="C105" s="78">
        <v>9213988.5500000007</v>
      </c>
      <c r="D105" s="78" t="s">
        <v>98</v>
      </c>
      <c r="E105" s="79">
        <v>-9213988.5500000007</v>
      </c>
      <c r="G105" s="91" t="s">
        <v>89</v>
      </c>
      <c r="H105" s="78">
        <v>-67256219.150000006</v>
      </c>
      <c r="I105" s="78">
        <v>-64330946.890000001</v>
      </c>
      <c r="J105" s="78">
        <v>-2925272.26</v>
      </c>
      <c r="K105" s="76">
        <f t="shared" si="12"/>
        <v>-4.547224005581562E-2</v>
      </c>
      <c r="L105" s="78">
        <v>-78812980</v>
      </c>
      <c r="M105" s="80">
        <f t="shared" si="13"/>
        <v>0.85336475222736163</v>
      </c>
      <c r="N105" s="75"/>
    </row>
    <row r="106" spans="1:14" ht="9" x14ac:dyDescent="0.15">
      <c r="A106" s="67" t="s">
        <v>87</v>
      </c>
      <c r="B106" s="78" t="s">
        <v>98</v>
      </c>
      <c r="C106" s="78" t="s">
        <v>98</v>
      </c>
      <c r="D106" s="78" t="s">
        <v>98</v>
      </c>
      <c r="E106" s="79" t="s">
        <v>98</v>
      </c>
      <c r="G106" s="67" t="s">
        <v>87</v>
      </c>
      <c r="H106" s="78">
        <v>1089.96</v>
      </c>
      <c r="I106" s="78">
        <v>56701.94</v>
      </c>
      <c r="J106" s="78">
        <v>-55611.98</v>
      </c>
      <c r="K106" s="76">
        <f t="shared" si="12"/>
        <v>-0.98077737728197656</v>
      </c>
      <c r="L106" s="78">
        <v>21086</v>
      </c>
      <c r="M106" s="80">
        <f t="shared" si="13"/>
        <v>5.1691169496348291E-2</v>
      </c>
      <c r="N106" s="75"/>
    </row>
    <row r="107" spans="1:14" ht="9" x14ac:dyDescent="0.15">
      <c r="A107" s="67" t="s">
        <v>53</v>
      </c>
      <c r="B107" s="78"/>
      <c r="C107" s="78"/>
      <c r="D107" s="78"/>
      <c r="E107" s="79"/>
      <c r="G107" s="67" t="s">
        <v>53</v>
      </c>
      <c r="H107" s="66"/>
      <c r="I107" s="78"/>
      <c r="J107" s="78"/>
      <c r="K107" s="76"/>
      <c r="L107" s="78"/>
      <c r="M107" s="80"/>
      <c r="N107" s="75"/>
    </row>
    <row r="108" spans="1:14" ht="9" x14ac:dyDescent="0.15">
      <c r="A108" s="67" t="s">
        <v>88</v>
      </c>
      <c r="B108" s="78">
        <v>156844.01999999999</v>
      </c>
      <c r="C108" s="78" t="s">
        <v>98</v>
      </c>
      <c r="D108" s="78" t="s">
        <v>98</v>
      </c>
      <c r="E108" s="79">
        <v>156844.01999999999</v>
      </c>
      <c r="G108" s="67" t="s">
        <v>8</v>
      </c>
      <c r="H108" s="78">
        <v>3396485.17</v>
      </c>
      <c r="I108" s="78">
        <v>1882961.21</v>
      </c>
      <c r="J108" s="78">
        <v>1513523.96</v>
      </c>
      <c r="K108" s="76">
        <f>IF(ISERROR((H108-I108)/ABS(I108)),"",(H108-I108)/ABS(I108))</f>
        <v>0.80379986160203476</v>
      </c>
      <c r="L108" s="78">
        <v>3185608</v>
      </c>
      <c r="M108" s="80">
        <f>H108/L108</f>
        <v>1.0661968358944351</v>
      </c>
      <c r="N108" s="75"/>
    </row>
    <row r="109" spans="1:14" ht="9" x14ac:dyDescent="0.15">
      <c r="A109" s="67" t="s">
        <v>5</v>
      </c>
      <c r="B109" s="78"/>
      <c r="C109" s="78"/>
      <c r="D109" s="78"/>
      <c r="E109" s="79"/>
      <c r="G109" s="67" t="s">
        <v>5</v>
      </c>
      <c r="H109" s="78"/>
      <c r="I109" s="78"/>
      <c r="J109" s="78"/>
      <c r="K109" s="76"/>
      <c r="L109" s="78"/>
      <c r="M109" s="80"/>
      <c r="N109" s="75"/>
    </row>
    <row r="110" spans="1:14" ht="9" x14ac:dyDescent="0.15">
      <c r="A110" s="67" t="s">
        <v>86</v>
      </c>
      <c r="B110" s="78">
        <v>4969.76</v>
      </c>
      <c r="C110" s="78" t="s">
        <v>98</v>
      </c>
      <c r="D110" s="78" t="s">
        <v>98</v>
      </c>
      <c r="E110" s="79">
        <v>4969.76</v>
      </c>
      <c r="G110" s="67" t="s">
        <v>41</v>
      </c>
      <c r="H110" s="78">
        <v>13333.9</v>
      </c>
      <c r="I110" s="78">
        <v>17119.72</v>
      </c>
      <c r="J110" s="78">
        <v>-3785.82</v>
      </c>
      <c r="K110" s="76">
        <f t="shared" ref="K110:K111" si="14">IF(ISERROR((H110-I110)/ABS(I110)),"",(H110-I110)/ABS(I110))</f>
        <v>-0.22113796253677054</v>
      </c>
      <c r="L110" s="78">
        <v>47038</v>
      </c>
      <c r="M110" s="80">
        <f t="shared" ref="M110:M111" si="15">H110/L110</f>
        <v>0.28347081083379394</v>
      </c>
      <c r="N110" s="75"/>
    </row>
    <row r="111" spans="1:14" ht="9" x14ac:dyDescent="0.15">
      <c r="A111" s="67" t="s">
        <v>88</v>
      </c>
      <c r="B111" s="78">
        <v>318818.96999999997</v>
      </c>
      <c r="C111" s="78" t="s">
        <v>98</v>
      </c>
      <c r="D111" s="78" t="s">
        <v>98</v>
      </c>
      <c r="E111" s="79">
        <v>318818.96999999997</v>
      </c>
      <c r="G111" s="67" t="s">
        <v>8</v>
      </c>
      <c r="H111" s="78">
        <v>3057641.98</v>
      </c>
      <c r="I111" s="78">
        <v>2749402.25</v>
      </c>
      <c r="J111" s="78">
        <v>308239.73</v>
      </c>
      <c r="K111" s="76">
        <f t="shared" si="14"/>
        <v>0.11211154351823201</v>
      </c>
      <c r="L111" s="78">
        <v>3114240</v>
      </c>
      <c r="M111" s="80">
        <f t="shared" si="15"/>
        <v>0.98182605707973691</v>
      </c>
      <c r="N111" s="75"/>
    </row>
    <row r="112" spans="1:14" ht="5.0999999999999996" customHeight="1" x14ac:dyDescent="0.15">
      <c r="A112" s="77"/>
      <c r="B112" s="82"/>
      <c r="C112" s="82"/>
      <c r="D112" s="82"/>
      <c r="E112" s="81"/>
      <c r="G112" s="77"/>
      <c r="H112" s="82"/>
      <c r="I112" s="82"/>
      <c r="J112" s="82"/>
      <c r="K112" s="83"/>
      <c r="L112" s="82"/>
      <c r="M112" s="84"/>
      <c r="N112" s="75"/>
    </row>
    <row r="113" spans="1:14" ht="3" customHeight="1" x14ac:dyDescent="0.15">
      <c r="A113" s="67"/>
      <c r="B113" s="78"/>
      <c r="C113" s="78"/>
      <c r="D113" s="78"/>
      <c r="E113" s="79"/>
      <c r="G113" s="67"/>
      <c r="H113" s="78"/>
      <c r="I113" s="78"/>
      <c r="J113" s="78"/>
      <c r="K113" s="76"/>
      <c r="L113" s="78"/>
      <c r="M113" s="80"/>
      <c r="N113" s="75"/>
    </row>
    <row r="114" spans="1:14" s="11" customFormat="1" ht="9" x14ac:dyDescent="0.15">
      <c r="A114" s="69" t="s">
        <v>44</v>
      </c>
      <c r="B114" s="66">
        <v>981177.47</v>
      </c>
      <c r="C114" s="66">
        <v>9213988.5500000007</v>
      </c>
      <c r="D114" s="66" t="s">
        <v>98</v>
      </c>
      <c r="E114" s="86">
        <v>-8232811.0800000001</v>
      </c>
      <c r="G114" s="69" t="s">
        <v>44</v>
      </c>
      <c r="H114" s="66">
        <v>-53915992.340000004</v>
      </c>
      <c r="I114" s="66">
        <v>-52464857.82</v>
      </c>
      <c r="J114" s="66">
        <v>-1451134.52</v>
      </c>
      <c r="K114" s="87">
        <f>IF(ISERROR((H114-I114)/ABS(I114)),"",(H114-I114)/ABS(I114))</f>
        <v>-2.7659171878034135E-2</v>
      </c>
      <c r="L114" s="66">
        <v>-64310678</v>
      </c>
      <c r="M114" s="88">
        <f>H114/L114</f>
        <v>0.8383676555237064</v>
      </c>
      <c r="N114" s="71"/>
    </row>
    <row r="115" spans="1:14" ht="3" customHeight="1" x14ac:dyDescent="0.15">
      <c r="A115" s="77"/>
      <c r="B115" s="82"/>
      <c r="C115" s="82"/>
      <c r="D115" s="82"/>
      <c r="E115" s="81"/>
      <c r="G115" s="77"/>
      <c r="H115" s="82"/>
      <c r="I115" s="82"/>
      <c r="J115" s="82"/>
      <c r="K115" s="83"/>
      <c r="L115" s="82"/>
      <c r="M115" s="84"/>
      <c r="N115" s="75"/>
    </row>
    <row r="116" spans="1:14" ht="8.1" customHeight="1" x14ac:dyDescent="0.15">
      <c r="A116" s="77"/>
      <c r="B116" s="82"/>
      <c r="C116" s="82"/>
      <c r="D116" s="82"/>
      <c r="E116" s="81"/>
      <c r="G116" s="77"/>
      <c r="H116" s="82"/>
      <c r="I116" s="82"/>
      <c r="J116" s="82"/>
      <c r="K116" s="83"/>
      <c r="L116" s="82"/>
      <c r="M116" s="84"/>
      <c r="N116" s="75"/>
    </row>
    <row r="117" spans="1:14" ht="3" customHeight="1" x14ac:dyDescent="0.15">
      <c r="A117" s="67"/>
      <c r="B117" s="78"/>
      <c r="C117" s="78"/>
      <c r="D117" s="78"/>
      <c r="E117" s="79"/>
      <c r="G117" s="67"/>
      <c r="H117" s="78"/>
      <c r="I117" s="78"/>
      <c r="J117" s="78"/>
      <c r="K117" s="76"/>
      <c r="L117" s="78"/>
      <c r="M117" s="80"/>
      <c r="N117" s="75"/>
    </row>
    <row r="118" spans="1:14" s="11" customFormat="1" ht="9" x14ac:dyDescent="0.15">
      <c r="A118" s="69" t="s">
        <v>82</v>
      </c>
      <c r="B118" s="66">
        <v>100240078.79000001</v>
      </c>
      <c r="C118" s="66">
        <v>9213988.5500000007</v>
      </c>
      <c r="D118" s="66" t="s">
        <v>98</v>
      </c>
      <c r="E118" s="86">
        <v>91026090.239999995</v>
      </c>
      <c r="G118" s="69" t="s">
        <v>82</v>
      </c>
      <c r="H118" s="66">
        <v>194305618.19</v>
      </c>
      <c r="I118" s="66">
        <v>138422455.19999999</v>
      </c>
      <c r="J118" s="66">
        <v>55883162.990000002</v>
      </c>
      <c r="K118" s="87">
        <f>IF(ISERROR((H118-I118)/ABS(I118)),"",(H118-I118)/ABS(I118))</f>
        <v>0.40371457730075005</v>
      </c>
      <c r="L118" s="66">
        <v>212808022</v>
      </c>
      <c r="M118" s="88">
        <f>H118/L118</f>
        <v>0.91305589123891207</v>
      </c>
      <c r="N118" s="71"/>
    </row>
    <row r="119" spans="1:14" ht="3" customHeight="1" x14ac:dyDescent="0.15">
      <c r="A119" s="77"/>
      <c r="B119" s="82"/>
      <c r="C119" s="82"/>
      <c r="D119" s="82"/>
      <c r="E119" s="81"/>
      <c r="G119" s="77"/>
      <c r="H119" s="82"/>
      <c r="I119" s="82"/>
      <c r="J119" s="82"/>
      <c r="K119" s="83"/>
      <c r="L119" s="82"/>
      <c r="M119" s="84"/>
      <c r="N119" s="75"/>
    </row>
    <row r="120" spans="1:14" ht="8.1" customHeight="1" x14ac:dyDescent="0.15">
      <c r="A120" s="74"/>
      <c r="B120" s="82"/>
      <c r="C120" s="82"/>
      <c r="D120" s="82"/>
      <c r="E120" s="81"/>
      <c r="G120" s="73"/>
      <c r="H120" s="82"/>
      <c r="I120" s="82"/>
      <c r="J120" s="82"/>
      <c r="K120" s="83"/>
      <c r="L120" s="82"/>
      <c r="M120" s="84"/>
      <c r="N120" s="75"/>
    </row>
    <row r="121" spans="1:14" ht="3" customHeight="1" x14ac:dyDescent="0.15">
      <c r="A121" s="67"/>
      <c r="B121" s="78"/>
      <c r="C121" s="78"/>
      <c r="D121" s="78"/>
      <c r="E121" s="79"/>
      <c r="G121" s="67"/>
      <c r="H121" s="78"/>
      <c r="I121" s="78"/>
      <c r="J121" s="78"/>
      <c r="K121" s="92"/>
      <c r="L121" s="78"/>
      <c r="M121" s="80"/>
      <c r="N121" s="75"/>
    </row>
    <row r="122" spans="1:14" s="11" customFormat="1" ht="9" x14ac:dyDescent="0.15">
      <c r="A122" s="69" t="s">
        <v>9</v>
      </c>
      <c r="B122" s="66">
        <v>349647102.76999998</v>
      </c>
      <c r="C122" s="66">
        <v>56263878.979999997</v>
      </c>
      <c r="D122" s="66">
        <v>2161514.31</v>
      </c>
      <c r="E122" s="86">
        <v>295544738.10000002</v>
      </c>
      <c r="G122" s="69" t="s">
        <v>9</v>
      </c>
      <c r="H122" s="66">
        <v>1839628314.3</v>
      </c>
      <c r="I122" s="66">
        <v>1574579057.5</v>
      </c>
      <c r="J122" s="66">
        <v>265049256.80000001</v>
      </c>
      <c r="K122" s="87">
        <f>IF(ISERROR((H122-I122)/ABS(I122)),"",(H122-I122)/ABS(I122))</f>
        <v>0.16833023120530102</v>
      </c>
      <c r="L122" s="66">
        <v>2259526228</v>
      </c>
      <c r="M122" s="88">
        <f>H122/L122</f>
        <v>0.81416550580531699</v>
      </c>
      <c r="N122" s="71"/>
    </row>
    <row r="123" spans="1:14" ht="3" customHeight="1" x14ac:dyDescent="0.15">
      <c r="A123" s="73"/>
      <c r="B123" s="82"/>
      <c r="C123" s="82"/>
      <c r="D123" s="82"/>
      <c r="E123" s="81"/>
      <c r="G123" s="73"/>
      <c r="H123" s="82"/>
      <c r="I123" s="82"/>
      <c r="J123" s="82"/>
      <c r="K123" s="93"/>
      <c r="L123" s="82"/>
      <c r="M123" s="94"/>
      <c r="N123" s="75"/>
    </row>
    <row r="124" spans="1:14" ht="6" customHeight="1" x14ac:dyDescent="0.15">
      <c r="A124" s="75"/>
      <c r="B124" s="95"/>
      <c r="C124" s="95"/>
      <c r="D124" s="95"/>
      <c r="E124" s="95"/>
      <c r="G124" s="75"/>
      <c r="H124" s="95"/>
      <c r="I124" s="95"/>
      <c r="J124" s="95"/>
      <c r="K124" s="75"/>
      <c r="L124" s="95"/>
      <c r="M124" s="75"/>
      <c r="N124" s="75"/>
    </row>
    <row r="125" spans="1:14" ht="9" customHeight="1" x14ac:dyDescent="0.15">
      <c r="A125" s="62" t="s">
        <v>83</v>
      </c>
      <c r="B125" s="63">
        <v>899999.99</v>
      </c>
      <c r="C125" s="38"/>
      <c r="D125" s="95"/>
      <c r="E125" s="96"/>
      <c r="G125" s="62" t="s">
        <v>83</v>
      </c>
      <c r="H125" s="63">
        <v>2463110.56</v>
      </c>
      <c r="I125" s="38"/>
      <c r="J125" s="95"/>
      <c r="K125" s="75"/>
      <c r="L125" s="95"/>
      <c r="M125" s="75"/>
      <c r="N125" s="75"/>
    </row>
    <row r="126" spans="1:14" ht="9.75" customHeight="1" x14ac:dyDescent="0.15">
      <c r="A126" s="101" t="s">
        <v>145</v>
      </c>
      <c r="B126" s="101"/>
      <c r="C126" s="101"/>
      <c r="D126" s="101"/>
      <c r="E126" s="101"/>
      <c r="F126" s="6"/>
      <c r="G126" s="101"/>
      <c r="H126" s="101"/>
      <c r="I126" s="101"/>
      <c r="J126" s="101"/>
      <c r="K126" s="101"/>
      <c r="L126" s="101"/>
      <c r="M126" s="101"/>
    </row>
    <row r="127" spans="1:14" ht="8.1" customHeight="1" x14ac:dyDescent="0.15">
      <c r="A127" s="50"/>
      <c r="B127" s="50"/>
      <c r="C127" s="50"/>
      <c r="D127" s="50"/>
      <c r="E127" s="50"/>
      <c r="F127" s="6"/>
      <c r="G127" s="50"/>
      <c r="H127" s="50"/>
      <c r="I127" s="50"/>
      <c r="J127" s="50"/>
      <c r="K127" s="50"/>
      <c r="L127" s="50"/>
      <c r="M127" s="50"/>
    </row>
    <row r="128" spans="1:14" ht="8.25" customHeight="1" x14ac:dyDescent="0.15">
      <c r="A128" s="97" t="s">
        <v>39</v>
      </c>
      <c r="B128" s="47"/>
      <c r="C128" s="98" t="s">
        <v>40</v>
      </c>
      <c r="D128" s="49"/>
      <c r="E128" s="47"/>
      <c r="G128" s="101"/>
      <c r="H128" s="101"/>
      <c r="I128" s="101"/>
      <c r="J128" s="101"/>
      <c r="K128" s="101"/>
      <c r="L128" s="101"/>
      <c r="M128" s="101"/>
    </row>
    <row r="129" spans="1:13" ht="9" customHeight="1" x14ac:dyDescent="0.15">
      <c r="A129" s="97" t="s">
        <v>15</v>
      </c>
      <c r="C129" s="99" t="s">
        <v>125</v>
      </c>
      <c r="D129" s="14"/>
      <c r="E129" s="14"/>
      <c r="G129" s="101" t="str">
        <f>+A126</f>
        <v>Vitoria-Gasteizen, 2021eko AZAROAREN 10ean / Vitoria-Gasteiz, 10 de NOVIEMBRE DE 2021</v>
      </c>
      <c r="H129" s="101"/>
      <c r="I129" s="101"/>
      <c r="J129" s="101"/>
      <c r="K129" s="101"/>
      <c r="L129" s="101"/>
      <c r="M129" s="101"/>
    </row>
    <row r="130" spans="1:13" ht="9" customHeight="1" x14ac:dyDescent="0.15">
      <c r="A130" s="97"/>
      <c r="C130" s="99"/>
      <c r="D130" s="14"/>
      <c r="E130" s="14"/>
      <c r="G130" s="97"/>
      <c r="H130" s="14"/>
      <c r="I130" s="14"/>
      <c r="J130" s="99"/>
      <c r="L130" s="14"/>
    </row>
    <row r="131" spans="1:13" ht="9" customHeight="1" x14ac:dyDescent="0.15">
      <c r="A131" s="97"/>
      <c r="C131" s="99"/>
      <c r="D131" s="14"/>
      <c r="E131" s="14"/>
      <c r="G131" s="97"/>
      <c r="H131" s="14"/>
      <c r="I131" s="14"/>
      <c r="J131" s="99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95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3:13" ht="9" x14ac:dyDescent="0.15">
      <c r="M266" s="100"/>
    </row>
  </sheetData>
  <mergeCells count="4">
    <mergeCell ref="A126:E126"/>
    <mergeCell ref="G126:M126"/>
    <mergeCell ref="G128:M128"/>
    <mergeCell ref="G129:M129"/>
  </mergeCells>
  <printOptions horizontalCentered="1" gridLinesSet="0"/>
  <pageMargins left="0" right="0" top="0" bottom="0" header="0" footer="3.937007874015748E-2"/>
  <pageSetup paperSize="9" scale="82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41" r:id="rId4">
          <objectPr defaultSize="0" autoPict="0" r:id="rId5">
            <anchor moveWithCells="1" sizeWithCells="1">
              <from>
                <xdr:col>4</xdr:col>
                <xdr:colOff>161925</xdr:colOff>
                <xdr:row>123</xdr:row>
                <xdr:rowOff>57150</xdr:rowOff>
              </from>
              <to>
                <xdr:col>4</xdr:col>
                <xdr:colOff>561975</xdr:colOff>
                <xdr:row>131</xdr:row>
                <xdr:rowOff>66675</xdr:rowOff>
              </to>
            </anchor>
          </objectPr>
        </oleObject>
      </mc:Choice>
      <mc:Fallback>
        <oleObject progId="Word.Picture.8" shapeId="10241" r:id="rId4"/>
      </mc:Fallback>
    </mc:AlternateContent>
    <mc:AlternateContent xmlns:mc="http://schemas.openxmlformats.org/markup-compatibility/2006">
      <mc:Choice Requires="x14">
        <oleObject progId="Word.Picture.8" shapeId="10242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371475</xdr:colOff>
                <xdr:row>131</xdr:row>
                <xdr:rowOff>95250</xdr:rowOff>
              </to>
            </anchor>
          </objectPr>
        </oleObject>
      </mc:Choice>
      <mc:Fallback>
        <oleObject progId="Word.Picture.8" shapeId="10242" r:id="rId6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A49BB-978D-4E5B-A368-EE7FB16AE371}">
  <dimension ref="A1:N266"/>
  <sheetViews>
    <sheetView showGridLines="0" topLeftCell="E1" workbookViewId="0">
      <selection activeCell="G59" sqref="G59"/>
    </sheetView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10.285156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/>
    <row r="3" spans="1:14" ht="8.1" customHeight="1" x14ac:dyDescent="0.15"/>
    <row r="4" spans="1:14" ht="8.1" customHeight="1" x14ac:dyDescent="0.15"/>
    <row r="5" spans="1:14" ht="8.1" customHeight="1" x14ac:dyDescent="0.15"/>
    <row r="6" spans="1:14" ht="8.1" customHeight="1" x14ac:dyDescent="0.15"/>
    <row r="7" spans="1:14" x14ac:dyDescent="0.15">
      <c r="E7" s="16" t="s">
        <v>114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0" t="s">
        <v>146</v>
      </c>
      <c r="B9" s="69" t="s">
        <v>26</v>
      </c>
      <c r="C9" s="69" t="s">
        <v>16</v>
      </c>
      <c r="D9" s="69" t="s">
        <v>28</v>
      </c>
      <c r="E9" s="70" t="s">
        <v>17</v>
      </c>
      <c r="G9" s="60" t="s">
        <v>147</v>
      </c>
      <c r="H9" s="69" t="s">
        <v>19</v>
      </c>
      <c r="I9" s="69" t="s">
        <v>29</v>
      </c>
      <c r="J9" s="69" t="s">
        <v>20</v>
      </c>
      <c r="K9" s="69" t="s">
        <v>21</v>
      </c>
      <c r="L9" s="69" t="s">
        <v>33</v>
      </c>
      <c r="M9" s="70" t="s">
        <v>24</v>
      </c>
      <c r="N9" s="71"/>
    </row>
    <row r="10" spans="1:14" s="11" customFormat="1" ht="10.5" x14ac:dyDescent="0.15">
      <c r="A10" s="60"/>
      <c r="B10" s="69" t="s">
        <v>27</v>
      </c>
      <c r="C10" s="69"/>
      <c r="D10" s="69" t="s">
        <v>26</v>
      </c>
      <c r="E10" s="70"/>
      <c r="G10" s="60"/>
      <c r="H10" s="69" t="s">
        <v>31</v>
      </c>
      <c r="I10" s="69" t="s">
        <v>35</v>
      </c>
      <c r="J10" s="69"/>
      <c r="K10" s="69"/>
      <c r="L10" s="69" t="s">
        <v>34</v>
      </c>
      <c r="M10" s="70"/>
      <c r="N10" s="71"/>
    </row>
    <row r="11" spans="1:14" s="11" customFormat="1" ht="10.5" x14ac:dyDescent="0.15">
      <c r="A11" s="60" t="s">
        <v>148</v>
      </c>
      <c r="B11" s="69" t="s">
        <v>25</v>
      </c>
      <c r="C11" s="69" t="s">
        <v>13</v>
      </c>
      <c r="D11" s="69" t="s">
        <v>14</v>
      </c>
      <c r="E11" s="70" t="s">
        <v>18</v>
      </c>
      <c r="G11" s="60" t="s">
        <v>149</v>
      </c>
      <c r="H11" s="69" t="s">
        <v>32</v>
      </c>
      <c r="I11" s="69" t="s">
        <v>30</v>
      </c>
      <c r="J11" s="69" t="s">
        <v>12</v>
      </c>
      <c r="K11" s="69" t="s">
        <v>22</v>
      </c>
      <c r="L11" s="69" t="s">
        <v>23</v>
      </c>
      <c r="M11" s="70" t="s">
        <v>36</v>
      </c>
      <c r="N11" s="71"/>
    </row>
    <row r="12" spans="1:14" ht="5.0999999999999996" customHeight="1" x14ac:dyDescent="0.15">
      <c r="A12" s="7"/>
      <c r="B12" s="5"/>
      <c r="C12" s="5"/>
      <c r="D12" s="5"/>
      <c r="E12" s="9"/>
      <c r="G12" s="72"/>
      <c r="H12" s="73"/>
      <c r="I12" s="73"/>
      <c r="J12" s="73"/>
      <c r="K12" s="73"/>
      <c r="L12" s="73"/>
      <c r="M12" s="74"/>
      <c r="N12" s="75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7"/>
      <c r="I13" s="67"/>
      <c r="J13" s="67"/>
      <c r="K13" s="76"/>
      <c r="L13" s="67"/>
      <c r="M13" s="77"/>
      <c r="N13" s="75"/>
    </row>
    <row r="14" spans="1:14" ht="9" customHeight="1" x14ac:dyDescent="0.15">
      <c r="A14" s="67" t="s">
        <v>0</v>
      </c>
      <c r="B14" s="4"/>
      <c r="C14" s="4"/>
      <c r="D14" s="4"/>
      <c r="E14" s="10"/>
      <c r="G14" s="67" t="s">
        <v>0</v>
      </c>
      <c r="H14" s="67"/>
      <c r="I14" s="67"/>
      <c r="J14" s="67"/>
      <c r="K14" s="76"/>
      <c r="L14" s="67"/>
      <c r="M14" s="77"/>
      <c r="N14" s="75"/>
    </row>
    <row r="15" spans="1:14" ht="9" x14ac:dyDescent="0.15">
      <c r="A15" s="67" t="s">
        <v>84</v>
      </c>
      <c r="B15" s="78">
        <v>101373983.12</v>
      </c>
      <c r="C15" s="78">
        <v>1089431.92</v>
      </c>
      <c r="D15" s="78">
        <v>721413.52</v>
      </c>
      <c r="E15" s="79">
        <v>101005964.72</v>
      </c>
      <c r="G15" s="67" t="s">
        <v>84</v>
      </c>
      <c r="H15" s="78">
        <v>770092885.74000001</v>
      </c>
      <c r="I15" s="78">
        <v>741938395.23000002</v>
      </c>
      <c r="J15" s="78">
        <v>28154490.510000002</v>
      </c>
      <c r="K15" s="76">
        <f>IF(ISERROR((H15-I15)/ABS(I15)),"",(H15-I15)/ABS(I15))</f>
        <v>3.7947207869289651E-2</v>
      </c>
      <c r="L15" s="78">
        <v>851200000</v>
      </c>
      <c r="M15" s="80">
        <f t="shared" ref="M15:M21" si="0">H15/L15</f>
        <v>0.90471438644266922</v>
      </c>
      <c r="N15" s="75"/>
    </row>
    <row r="16" spans="1:14" ht="9" x14ac:dyDescent="0.15">
      <c r="A16" s="67" t="s">
        <v>46</v>
      </c>
      <c r="B16" s="78">
        <v>1554211.79</v>
      </c>
      <c r="C16" s="78">
        <v>183406.13</v>
      </c>
      <c r="D16" s="78">
        <v>16789.080000000002</v>
      </c>
      <c r="E16" s="79">
        <v>1387594.74</v>
      </c>
      <c r="G16" s="67" t="s">
        <v>46</v>
      </c>
      <c r="H16" s="78">
        <v>16765133.16</v>
      </c>
      <c r="I16" s="78">
        <v>18951219.309999999</v>
      </c>
      <c r="J16" s="78">
        <v>-2186086.15</v>
      </c>
      <c r="K16" s="76">
        <f t="shared" ref="K16:K24" si="1">IF(ISERROR((H16-I16)/ABS(I16)),"",(H16-I16)/ABS(I16))</f>
        <v>-0.11535332446110554</v>
      </c>
      <c r="L16" s="78">
        <v>19400000</v>
      </c>
      <c r="M16" s="80">
        <f t="shared" si="0"/>
        <v>0.86418212164948449</v>
      </c>
      <c r="N16" s="75"/>
    </row>
    <row r="17" spans="1:14" ht="9" x14ac:dyDescent="0.15">
      <c r="A17" s="67" t="s">
        <v>47</v>
      </c>
      <c r="B17" s="78">
        <v>2031591.81</v>
      </c>
      <c r="C17" s="78">
        <v>955.72</v>
      </c>
      <c r="D17" s="78">
        <v>18041.55</v>
      </c>
      <c r="E17" s="79">
        <v>2048677.64</v>
      </c>
      <c r="G17" s="67" t="s">
        <v>47</v>
      </c>
      <c r="H17" s="78">
        <v>8598474.4299999997</v>
      </c>
      <c r="I17" s="78">
        <v>8415159.0099999998</v>
      </c>
      <c r="J17" s="78">
        <v>183315.42</v>
      </c>
      <c r="K17" s="76">
        <f t="shared" si="1"/>
        <v>2.1783952006392323E-2</v>
      </c>
      <c r="L17" s="78">
        <v>8600000</v>
      </c>
      <c r="M17" s="80">
        <f t="shared" si="0"/>
        <v>0.99982260813953483</v>
      </c>
      <c r="N17" s="75"/>
    </row>
    <row r="18" spans="1:14" ht="9" x14ac:dyDescent="0.15">
      <c r="A18" s="67" t="s">
        <v>63</v>
      </c>
      <c r="B18" s="78">
        <v>285649.68</v>
      </c>
      <c r="C18" s="78">
        <v>67493.95</v>
      </c>
      <c r="D18" s="78" t="s">
        <v>98</v>
      </c>
      <c r="E18" s="79">
        <v>218155.73</v>
      </c>
      <c r="G18" s="67" t="s">
        <v>63</v>
      </c>
      <c r="H18" s="78">
        <v>4155068.97</v>
      </c>
      <c r="I18" s="78">
        <v>2825753.38</v>
      </c>
      <c r="J18" s="78">
        <v>1329315.5900000001</v>
      </c>
      <c r="K18" s="76">
        <f t="shared" si="1"/>
        <v>0.47042873571649074</v>
      </c>
      <c r="L18" s="78">
        <v>3200000</v>
      </c>
      <c r="M18" s="80">
        <f t="shared" si="0"/>
        <v>1.298459053125</v>
      </c>
      <c r="N18" s="75"/>
    </row>
    <row r="19" spans="1:14" ht="9" x14ac:dyDescent="0.15">
      <c r="A19" s="67" t="s">
        <v>64</v>
      </c>
      <c r="B19" s="78">
        <v>241480.48</v>
      </c>
      <c r="C19" s="78" t="s">
        <v>98</v>
      </c>
      <c r="D19" s="78" t="s">
        <v>98</v>
      </c>
      <c r="E19" s="79">
        <v>241480.48</v>
      </c>
      <c r="G19" s="67" t="s">
        <v>64</v>
      </c>
      <c r="H19" s="78">
        <v>958718.03</v>
      </c>
      <c r="I19" s="78">
        <v>469723.45</v>
      </c>
      <c r="J19" s="78">
        <v>488994.58</v>
      </c>
      <c r="K19" s="76">
        <f t="shared" si="1"/>
        <v>1.0410265444486537</v>
      </c>
      <c r="L19" s="78">
        <v>500000</v>
      </c>
      <c r="M19" s="80">
        <f t="shared" si="0"/>
        <v>1.91743606</v>
      </c>
      <c r="N19" s="75"/>
    </row>
    <row r="20" spans="1:14" ht="9" x14ac:dyDescent="0.15">
      <c r="A20" s="67" t="s">
        <v>48</v>
      </c>
      <c r="B20" s="78">
        <v>7095882.3300000001</v>
      </c>
      <c r="C20" s="78" t="s">
        <v>98</v>
      </c>
      <c r="D20" s="78">
        <v>18613.86</v>
      </c>
      <c r="E20" s="79">
        <v>7114496.1900000004</v>
      </c>
      <c r="G20" s="67" t="s">
        <v>48</v>
      </c>
      <c r="H20" s="78">
        <v>10544529.970000001</v>
      </c>
      <c r="I20" s="78">
        <v>9939192.7400000002</v>
      </c>
      <c r="J20" s="78">
        <v>605337.23</v>
      </c>
      <c r="K20" s="76">
        <f t="shared" si="1"/>
        <v>6.0904063925014539E-2</v>
      </c>
      <c r="L20" s="78">
        <v>29900000</v>
      </c>
      <c r="M20" s="80">
        <f t="shared" si="0"/>
        <v>0.35265986521739134</v>
      </c>
      <c r="N20" s="75"/>
    </row>
    <row r="21" spans="1:14" ht="9" x14ac:dyDescent="0.15">
      <c r="A21" s="67" t="s">
        <v>65</v>
      </c>
      <c r="B21" s="78">
        <v>35099767.439999998</v>
      </c>
      <c r="C21" s="78">
        <v>1190039.98</v>
      </c>
      <c r="D21" s="78">
        <v>108039.17</v>
      </c>
      <c r="E21" s="79">
        <v>34017766.630000003</v>
      </c>
      <c r="G21" s="67" t="s">
        <v>65</v>
      </c>
      <c r="H21" s="78">
        <v>-1548448.18</v>
      </c>
      <c r="I21" s="78">
        <v>-28250970.379999999</v>
      </c>
      <c r="J21" s="78">
        <v>26702522.199999999</v>
      </c>
      <c r="K21" s="76">
        <f t="shared" si="1"/>
        <v>0.94518955776838698</v>
      </c>
      <c r="L21" s="78">
        <v>-16300000</v>
      </c>
      <c r="M21" s="80">
        <f t="shared" si="0"/>
        <v>9.49968208588957E-2</v>
      </c>
      <c r="N21" s="75"/>
    </row>
    <row r="22" spans="1:14" ht="5.0999999999999996" customHeight="1" x14ac:dyDescent="0.15">
      <c r="A22" s="77"/>
      <c r="B22" s="81"/>
      <c r="C22" s="82"/>
      <c r="D22" s="82"/>
      <c r="E22" s="81"/>
      <c r="G22" s="77"/>
      <c r="H22" s="82"/>
      <c r="I22" s="82"/>
      <c r="J22" s="82"/>
      <c r="K22" s="83" t="str">
        <f t="shared" si="1"/>
        <v/>
      </c>
      <c r="L22" s="82"/>
      <c r="M22" s="84"/>
      <c r="N22" s="75"/>
    </row>
    <row r="23" spans="1:14" ht="3" customHeight="1" x14ac:dyDescent="0.15">
      <c r="A23" s="67"/>
      <c r="B23" s="78"/>
      <c r="C23" s="78"/>
      <c r="D23" s="78"/>
      <c r="E23" s="79"/>
      <c r="G23" s="67"/>
      <c r="H23" s="78"/>
      <c r="I23" s="78"/>
      <c r="J23" s="78"/>
      <c r="K23" s="76" t="str">
        <f t="shared" si="1"/>
        <v/>
      </c>
      <c r="L23" s="78"/>
      <c r="M23" s="80"/>
      <c r="N23" s="75"/>
    </row>
    <row r="24" spans="1:14" s="11" customFormat="1" ht="9" x14ac:dyDescent="0.15">
      <c r="A24" s="85" t="s">
        <v>2</v>
      </c>
      <c r="B24" s="66">
        <v>147682566.65000001</v>
      </c>
      <c r="C24" s="66">
        <v>2531327.7000000002</v>
      </c>
      <c r="D24" s="66">
        <v>882897.18</v>
      </c>
      <c r="E24" s="86">
        <v>146034136.13</v>
      </c>
      <c r="G24" s="85" t="s">
        <v>2</v>
      </c>
      <c r="H24" s="66">
        <v>809566362.12</v>
      </c>
      <c r="I24" s="66">
        <v>754288472.74000001</v>
      </c>
      <c r="J24" s="66">
        <v>55277889.380000003</v>
      </c>
      <c r="K24" s="87">
        <f t="shared" si="1"/>
        <v>7.3284812611810982E-2</v>
      </c>
      <c r="L24" s="66">
        <v>896500000</v>
      </c>
      <c r="M24" s="88">
        <f>H24/L24</f>
        <v>0.90302996332403795</v>
      </c>
      <c r="N24" s="71"/>
    </row>
    <row r="25" spans="1:14" ht="3" customHeight="1" x14ac:dyDescent="0.15">
      <c r="A25" s="77"/>
      <c r="B25" s="82"/>
      <c r="C25" s="82"/>
      <c r="D25" s="82"/>
      <c r="E25" s="81"/>
      <c r="G25" s="77"/>
      <c r="H25" s="82"/>
      <c r="I25" s="82"/>
      <c r="J25" s="82"/>
      <c r="K25" s="83"/>
      <c r="L25" s="82"/>
      <c r="M25" s="84"/>
      <c r="N25" s="75"/>
    </row>
    <row r="26" spans="1:14" ht="5.0999999999999996" customHeight="1" x14ac:dyDescent="0.15">
      <c r="A26" s="67"/>
      <c r="B26" s="78"/>
      <c r="C26" s="78"/>
      <c r="D26" s="78"/>
      <c r="E26" s="79"/>
      <c r="G26" s="67"/>
      <c r="H26" s="78"/>
      <c r="I26" s="78"/>
      <c r="J26" s="78"/>
      <c r="K26" s="76"/>
      <c r="L26" s="78"/>
      <c r="M26" s="80"/>
      <c r="N26" s="75"/>
    </row>
    <row r="27" spans="1:14" ht="9" customHeight="1" x14ac:dyDescent="0.15">
      <c r="A27" s="67" t="s">
        <v>3</v>
      </c>
      <c r="B27" s="78"/>
      <c r="C27" s="78"/>
      <c r="D27" s="78"/>
      <c r="E27" s="79"/>
      <c r="G27" s="67" t="s">
        <v>3</v>
      </c>
      <c r="H27" s="78"/>
      <c r="I27" s="78"/>
      <c r="J27" s="78"/>
      <c r="K27" s="76"/>
      <c r="L27" s="78"/>
      <c r="M27" s="80"/>
      <c r="N27" s="75"/>
    </row>
    <row r="28" spans="1:14" ht="9" x14ac:dyDescent="0.15">
      <c r="A28" s="67" t="s">
        <v>46</v>
      </c>
      <c r="B28" s="78">
        <v>1554211.79</v>
      </c>
      <c r="C28" s="78">
        <v>183405.74</v>
      </c>
      <c r="D28" s="78">
        <v>16789.060000000001</v>
      </c>
      <c r="E28" s="79">
        <v>1387595.11</v>
      </c>
      <c r="G28" s="67" t="s">
        <v>46</v>
      </c>
      <c r="H28" s="78">
        <v>16765133.470000001</v>
      </c>
      <c r="I28" s="78">
        <v>18951219.129999999</v>
      </c>
      <c r="J28" s="78">
        <v>-2186085.66</v>
      </c>
      <c r="K28" s="76">
        <f t="shared" ref="K28:K31" si="2">IF(ISERROR((H28-I28)/ABS(I28)),"",(H28-I28)/ABS(I28))</f>
        <v>-0.11535329970088307</v>
      </c>
      <c r="L28" s="78">
        <v>19400000</v>
      </c>
      <c r="M28" s="80">
        <f>H28/L28</f>
        <v>0.86418213762886598</v>
      </c>
      <c r="N28" s="75"/>
    </row>
    <row r="29" spans="1:14" ht="9" x14ac:dyDescent="0.15">
      <c r="A29" s="67" t="s">
        <v>47</v>
      </c>
      <c r="B29" s="78">
        <v>2031591.8</v>
      </c>
      <c r="C29" s="78">
        <v>955.71</v>
      </c>
      <c r="D29" s="78">
        <v>18041.53</v>
      </c>
      <c r="E29" s="79">
        <v>2048677.62</v>
      </c>
      <c r="G29" s="67" t="s">
        <v>47</v>
      </c>
      <c r="H29" s="78">
        <v>8598474.1999999993</v>
      </c>
      <c r="I29" s="78">
        <v>8415158.7899999991</v>
      </c>
      <c r="J29" s="78">
        <v>183315.41</v>
      </c>
      <c r="K29" s="76">
        <f t="shared" si="2"/>
        <v>2.1783951387564983E-2</v>
      </c>
      <c r="L29" s="78">
        <v>8600000</v>
      </c>
      <c r="M29" s="80">
        <f>H29/L29</f>
        <v>0.99982258139534874</v>
      </c>
      <c r="N29" s="75"/>
    </row>
    <row r="30" spans="1:14" ht="9" x14ac:dyDescent="0.15">
      <c r="A30" s="67" t="s">
        <v>66</v>
      </c>
      <c r="B30" s="78">
        <v>285649.67</v>
      </c>
      <c r="C30" s="78">
        <v>67493.72</v>
      </c>
      <c r="D30" s="78" t="s">
        <v>98</v>
      </c>
      <c r="E30" s="79">
        <v>218155.95</v>
      </c>
      <c r="G30" s="67" t="s">
        <v>66</v>
      </c>
      <c r="H30" s="78">
        <v>4155069.16</v>
      </c>
      <c r="I30" s="78">
        <v>2825753.32</v>
      </c>
      <c r="J30" s="78">
        <v>1329315.8400000001</v>
      </c>
      <c r="K30" s="76">
        <f t="shared" si="2"/>
        <v>0.47042883417721698</v>
      </c>
      <c r="L30" s="78">
        <v>3200000</v>
      </c>
      <c r="M30" s="80">
        <f>H30/L30</f>
        <v>1.2984591125</v>
      </c>
      <c r="N30" s="75"/>
    </row>
    <row r="31" spans="1:14" ht="9" x14ac:dyDescent="0.15">
      <c r="A31" s="67" t="s">
        <v>1</v>
      </c>
      <c r="B31" s="78">
        <v>18818276.449999999</v>
      </c>
      <c r="C31" s="78">
        <v>7734051.5099999998</v>
      </c>
      <c r="D31" s="78">
        <v>102413.02</v>
      </c>
      <c r="E31" s="79">
        <v>11186637.960000001</v>
      </c>
      <c r="G31" s="67" t="s">
        <v>1</v>
      </c>
      <c r="H31" s="78">
        <v>137383716.47</v>
      </c>
      <c r="I31" s="78">
        <v>128658543.53</v>
      </c>
      <c r="J31" s="78">
        <v>8725172.9399999995</v>
      </c>
      <c r="K31" s="76">
        <f t="shared" si="2"/>
        <v>6.7816506394427684E-2</v>
      </c>
      <c r="L31" s="78">
        <v>96600000</v>
      </c>
      <c r="M31" s="80">
        <f>H31/L31</f>
        <v>1.4221916818840579</v>
      </c>
      <c r="N31" s="75"/>
    </row>
    <row r="32" spans="1:14" ht="5.0999999999999996" customHeight="1" x14ac:dyDescent="0.15">
      <c r="A32" s="77"/>
      <c r="B32" s="82"/>
      <c r="C32" s="82"/>
      <c r="D32" s="82"/>
      <c r="E32" s="81"/>
      <c r="G32" s="77"/>
      <c r="H32" s="82"/>
      <c r="I32" s="82"/>
      <c r="J32" s="82"/>
      <c r="K32" s="83"/>
      <c r="L32" s="82"/>
      <c r="M32" s="84"/>
      <c r="N32" s="75"/>
    </row>
    <row r="33" spans="1:14" ht="3" customHeight="1" x14ac:dyDescent="0.15">
      <c r="A33" s="67"/>
      <c r="B33" s="78"/>
      <c r="C33" s="78"/>
      <c r="D33" s="78"/>
      <c r="E33" s="79"/>
      <c r="G33" s="67"/>
      <c r="H33" s="78"/>
      <c r="I33" s="78"/>
      <c r="J33" s="78"/>
      <c r="K33" s="76"/>
      <c r="L33" s="78"/>
      <c r="M33" s="80"/>
      <c r="N33" s="75"/>
    </row>
    <row r="34" spans="1:14" s="11" customFormat="1" ht="9" x14ac:dyDescent="0.15">
      <c r="A34" s="69" t="s">
        <v>11</v>
      </c>
      <c r="B34" s="66">
        <v>22689729.710000001</v>
      </c>
      <c r="C34" s="66">
        <v>7985906.6799999997</v>
      </c>
      <c r="D34" s="66">
        <v>137243.60999999999</v>
      </c>
      <c r="E34" s="86">
        <v>14841066.640000001</v>
      </c>
      <c r="G34" s="69" t="s">
        <v>11</v>
      </c>
      <c r="H34" s="66">
        <v>166902393.30000001</v>
      </c>
      <c r="I34" s="66">
        <v>158850674.77000001</v>
      </c>
      <c r="J34" s="66">
        <v>8051718.5300000003</v>
      </c>
      <c r="K34" s="87">
        <f>IF(ISERROR((H34-I34)/ABS(I34)),"",(H34-I34)/ABS(I34))</f>
        <v>5.0687342321070333E-2</v>
      </c>
      <c r="L34" s="66">
        <v>127800000</v>
      </c>
      <c r="M34" s="88">
        <f>H34/L34</f>
        <v>1.3059655187793429</v>
      </c>
      <c r="N34" s="71"/>
    </row>
    <row r="35" spans="1:14" ht="3" customHeight="1" x14ac:dyDescent="0.15">
      <c r="A35" s="77"/>
      <c r="B35" s="82"/>
      <c r="C35" s="82"/>
      <c r="D35" s="82"/>
      <c r="E35" s="81"/>
      <c r="G35" s="77"/>
      <c r="H35" s="82"/>
      <c r="I35" s="82"/>
      <c r="J35" s="82"/>
      <c r="K35" s="83"/>
      <c r="L35" s="82"/>
      <c r="M35" s="84"/>
      <c r="N35" s="75"/>
    </row>
    <row r="36" spans="1:14" ht="5.0999999999999996" customHeight="1" x14ac:dyDescent="0.15">
      <c r="A36" s="77"/>
      <c r="B36" s="78"/>
      <c r="C36" s="78"/>
      <c r="D36" s="78"/>
      <c r="E36" s="79"/>
      <c r="G36" s="67"/>
      <c r="H36" s="78"/>
      <c r="I36" s="78"/>
      <c r="J36" s="78"/>
      <c r="K36" s="76"/>
      <c r="L36" s="78"/>
      <c r="M36" s="80"/>
      <c r="N36" s="75"/>
    </row>
    <row r="37" spans="1:14" ht="9" x14ac:dyDescent="0.15">
      <c r="A37" s="67" t="s">
        <v>67</v>
      </c>
      <c r="B37" s="78">
        <v>2080419.75</v>
      </c>
      <c r="C37" s="78">
        <v>3837.28</v>
      </c>
      <c r="D37" s="78" t="s">
        <v>98</v>
      </c>
      <c r="E37" s="79">
        <v>2076582.47</v>
      </c>
      <c r="G37" s="67" t="s">
        <v>67</v>
      </c>
      <c r="H37" s="78">
        <v>18804926.719999999</v>
      </c>
      <c r="I37" s="78">
        <v>11082552.65</v>
      </c>
      <c r="J37" s="78">
        <v>7722374.0700000003</v>
      </c>
      <c r="K37" s="76">
        <f t="shared" ref="K37:K42" si="3">IF(ISERROR((H37-I37)/ABS(I37)),"",(H37-I37)/ABS(I37))</f>
        <v>0.69680463643003743</v>
      </c>
      <c r="L37" s="78">
        <v>13000000</v>
      </c>
      <c r="M37" s="80">
        <f>H37/L37</f>
        <v>1.4465328246153846</v>
      </c>
      <c r="N37" s="75"/>
    </row>
    <row r="38" spans="1:14" ht="9" x14ac:dyDescent="0.15">
      <c r="A38" s="67" t="s">
        <v>91</v>
      </c>
      <c r="B38" s="78">
        <v>66743.210000000006</v>
      </c>
      <c r="C38" s="78" t="s">
        <v>98</v>
      </c>
      <c r="D38" s="78">
        <v>8181.74</v>
      </c>
      <c r="E38" s="79">
        <v>74924.95</v>
      </c>
      <c r="G38" s="67" t="s">
        <v>91</v>
      </c>
      <c r="H38" s="78">
        <v>19469448.32</v>
      </c>
      <c r="I38" s="78">
        <v>24654388.989999998</v>
      </c>
      <c r="J38" s="78">
        <v>-5184940.67</v>
      </c>
      <c r="K38" s="76">
        <f t="shared" si="3"/>
        <v>-0.21030497539821605</v>
      </c>
      <c r="L38" s="78">
        <v>24100000</v>
      </c>
      <c r="M38" s="80">
        <f>H38/L38</f>
        <v>0.80786092614107885</v>
      </c>
      <c r="N38" s="75"/>
    </row>
    <row r="39" spans="1:14" ht="9" x14ac:dyDescent="0.15">
      <c r="A39" s="67" t="s">
        <v>68</v>
      </c>
      <c r="B39" s="78">
        <v>250883.47</v>
      </c>
      <c r="C39" s="78" t="s">
        <v>98</v>
      </c>
      <c r="D39" s="78">
        <v>2234.31</v>
      </c>
      <c r="E39" s="79">
        <v>253117.78</v>
      </c>
      <c r="G39" s="67" t="s">
        <v>68</v>
      </c>
      <c r="H39" s="78">
        <v>8374824.2699999996</v>
      </c>
      <c r="I39" s="78">
        <v>8635016.6799999997</v>
      </c>
      <c r="J39" s="78">
        <v>-260192.41</v>
      </c>
      <c r="K39" s="76">
        <f t="shared" si="3"/>
        <v>-3.0132241736445627E-2</v>
      </c>
      <c r="L39" s="78">
        <v>9000000</v>
      </c>
      <c r="M39" s="80">
        <f>H39/L39</f>
        <v>0.93053602999999996</v>
      </c>
      <c r="N39" s="75"/>
    </row>
    <row r="40" spans="1:14" ht="9" x14ac:dyDescent="0.15">
      <c r="A40" s="67" t="s">
        <v>49</v>
      </c>
      <c r="B40" s="78" t="s">
        <v>98</v>
      </c>
      <c r="C40" s="78" t="s">
        <v>98</v>
      </c>
      <c r="D40" s="78" t="s">
        <v>98</v>
      </c>
      <c r="E40" s="79" t="s">
        <v>98</v>
      </c>
      <c r="G40" s="67" t="s">
        <v>49</v>
      </c>
      <c r="H40" s="78">
        <v>3745436.2</v>
      </c>
      <c r="I40" s="78">
        <v>3625842.81</v>
      </c>
      <c r="J40" s="78">
        <v>119593.39</v>
      </c>
      <c r="K40" s="76">
        <f t="shared" si="3"/>
        <v>3.2983611333112402E-2</v>
      </c>
      <c r="L40" s="78">
        <v>3700000</v>
      </c>
      <c r="M40" s="80">
        <f>H40/L40</f>
        <v>1.0122800540540542</v>
      </c>
      <c r="N40" s="75"/>
    </row>
    <row r="41" spans="1:14" ht="9" x14ac:dyDescent="0.15">
      <c r="A41" s="67" t="s">
        <v>69</v>
      </c>
      <c r="B41" s="78">
        <v>2234.39</v>
      </c>
      <c r="C41" s="78" t="s">
        <v>98</v>
      </c>
      <c r="D41" s="78" t="s">
        <v>98</v>
      </c>
      <c r="E41" s="79">
        <v>2234.39</v>
      </c>
      <c r="G41" s="67" t="s">
        <v>69</v>
      </c>
      <c r="H41" s="78">
        <v>4650714.8</v>
      </c>
      <c r="I41" s="78">
        <v>3683059.2</v>
      </c>
      <c r="J41" s="78">
        <v>967655.6</v>
      </c>
      <c r="K41" s="76">
        <f t="shared" si="3"/>
        <v>0.26273148148148134</v>
      </c>
      <c r="L41" s="78">
        <v>6536660</v>
      </c>
      <c r="M41" s="80">
        <f>H41/L41</f>
        <v>0.71148182711048147</v>
      </c>
      <c r="N41" s="75"/>
    </row>
    <row r="42" spans="1:14" ht="9" x14ac:dyDescent="0.15">
      <c r="A42" s="67" t="s">
        <v>54</v>
      </c>
      <c r="B42" s="78"/>
      <c r="C42" s="78"/>
      <c r="D42" s="78"/>
      <c r="E42" s="79"/>
      <c r="G42" s="67" t="s">
        <v>54</v>
      </c>
      <c r="H42" s="78"/>
      <c r="I42" s="78"/>
      <c r="J42" s="78"/>
      <c r="K42" s="76" t="str">
        <f t="shared" si="3"/>
        <v/>
      </c>
      <c r="L42" s="78"/>
      <c r="M42" s="80"/>
      <c r="N42" s="75"/>
    </row>
    <row r="43" spans="1:14" ht="5.0999999999999996" customHeight="1" x14ac:dyDescent="0.15">
      <c r="A43" s="77"/>
      <c r="B43" s="82"/>
      <c r="C43" s="82"/>
      <c r="D43" s="82"/>
      <c r="E43" s="81"/>
      <c r="G43" s="77"/>
      <c r="H43" s="82"/>
      <c r="I43" s="82"/>
      <c r="J43" s="82"/>
      <c r="K43" s="83"/>
      <c r="L43" s="82"/>
      <c r="M43" s="84"/>
      <c r="N43" s="75"/>
    </row>
    <row r="44" spans="1:14" ht="3" customHeight="1" x14ac:dyDescent="0.15">
      <c r="A44" s="67"/>
      <c r="B44" s="78"/>
      <c r="C44" s="78"/>
      <c r="D44" s="78"/>
      <c r="E44" s="79"/>
      <c r="G44" s="67"/>
      <c r="H44" s="78"/>
      <c r="I44" s="78"/>
      <c r="J44" s="78"/>
      <c r="K44" s="76"/>
      <c r="L44" s="78"/>
      <c r="M44" s="80"/>
      <c r="N44" s="75"/>
    </row>
    <row r="45" spans="1:14" s="11" customFormat="1" ht="9" x14ac:dyDescent="0.15">
      <c r="A45" s="69" t="s">
        <v>37</v>
      </c>
      <c r="B45" s="66">
        <v>172772577.18000001</v>
      </c>
      <c r="C45" s="66">
        <v>10521071.66</v>
      </c>
      <c r="D45" s="66">
        <v>1030556.84</v>
      </c>
      <c r="E45" s="86">
        <v>163282062.36000001</v>
      </c>
      <c r="G45" s="69" t="s">
        <v>37</v>
      </c>
      <c r="H45" s="66">
        <v>1031514105.73</v>
      </c>
      <c r="I45" s="66">
        <v>964820007.84000003</v>
      </c>
      <c r="J45" s="66">
        <v>66694097.890000001</v>
      </c>
      <c r="K45" s="87">
        <f>IF(ISERROR((H45-I45)/ABS(I45)),"",(H45-I45)/ABS(I45))</f>
        <v>6.9125948205937426E-2</v>
      </c>
      <c r="L45" s="66">
        <v>1080636660</v>
      </c>
      <c r="M45" s="88">
        <f>H45/L45</f>
        <v>0.95454295038445214</v>
      </c>
      <c r="N45" s="71"/>
    </row>
    <row r="46" spans="1:14" ht="3" customHeight="1" x14ac:dyDescent="0.15">
      <c r="A46" s="77"/>
      <c r="B46" s="82"/>
      <c r="C46" s="82"/>
      <c r="D46" s="82"/>
      <c r="E46" s="81"/>
      <c r="G46" s="77"/>
      <c r="H46" s="82"/>
      <c r="I46" s="82"/>
      <c r="J46" s="82"/>
      <c r="K46" s="83"/>
      <c r="L46" s="82"/>
      <c r="M46" s="84"/>
      <c r="N46" s="75"/>
    </row>
    <row r="47" spans="1:14" ht="5.0999999999999996" customHeight="1" x14ac:dyDescent="0.15">
      <c r="A47" s="67"/>
      <c r="B47" s="78"/>
      <c r="C47" s="78"/>
      <c r="D47" s="78"/>
      <c r="E47" s="79"/>
      <c r="G47" s="67"/>
      <c r="H47" s="78"/>
      <c r="I47" s="78"/>
      <c r="J47" s="78"/>
      <c r="K47" s="76"/>
      <c r="L47" s="78"/>
      <c r="M47" s="80"/>
      <c r="N47" s="75"/>
    </row>
    <row r="48" spans="1:14" ht="9" x14ac:dyDescent="0.15">
      <c r="A48" s="67" t="s">
        <v>85</v>
      </c>
      <c r="B48" s="78">
        <v>113962401.86</v>
      </c>
      <c r="C48" s="78">
        <v>35970319.289999999</v>
      </c>
      <c r="D48" s="78">
        <v>470017.62</v>
      </c>
      <c r="E48" s="79">
        <v>78462100.189999998</v>
      </c>
      <c r="G48" s="67" t="s">
        <v>85</v>
      </c>
      <c r="H48" s="78">
        <v>578612381.92999995</v>
      </c>
      <c r="I48" s="78">
        <v>499171417.29000002</v>
      </c>
      <c r="J48" s="78">
        <v>79440964.640000001</v>
      </c>
      <c r="K48" s="76">
        <f t="shared" ref="K48:K65" si="4">IF(ISERROR((H48-I48)/ABS(I48)),"",(H48-I48)/ABS(I48))</f>
        <v>0.159145659964436</v>
      </c>
      <c r="L48" s="78">
        <v>616911480</v>
      </c>
      <c r="M48" s="80">
        <f>H48/L48</f>
        <v>0.93791800069922504</v>
      </c>
      <c r="N48" s="75"/>
    </row>
    <row r="49" spans="1:14" ht="9" x14ac:dyDescent="0.15">
      <c r="A49" s="67" t="s">
        <v>70</v>
      </c>
      <c r="B49" s="78">
        <v>2149272.9900000002</v>
      </c>
      <c r="C49" s="78">
        <v>11321.04</v>
      </c>
      <c r="D49" s="78">
        <v>3243.71</v>
      </c>
      <c r="E49" s="79">
        <v>2141195.66</v>
      </c>
      <c r="G49" s="67" t="s">
        <v>70</v>
      </c>
      <c r="H49" s="78">
        <v>22485513.550000001</v>
      </c>
      <c r="I49" s="78">
        <v>18291984.109999999</v>
      </c>
      <c r="J49" s="78">
        <v>4193529.44</v>
      </c>
      <c r="K49" s="76">
        <f t="shared" si="4"/>
        <v>0.22925503405108749</v>
      </c>
      <c r="L49" s="78">
        <v>20400000</v>
      </c>
      <c r="M49" s="80">
        <f>H49/L49</f>
        <v>1.102231056372549</v>
      </c>
      <c r="N49" s="75"/>
    </row>
    <row r="50" spans="1:14" ht="9" x14ac:dyDescent="0.15">
      <c r="A50" s="67" t="s">
        <v>50</v>
      </c>
      <c r="B50" s="78">
        <v>604446.87</v>
      </c>
      <c r="C50" s="78">
        <v>42186.34</v>
      </c>
      <c r="D50" s="78">
        <v>1530.68</v>
      </c>
      <c r="E50" s="79">
        <v>563791.21</v>
      </c>
      <c r="G50" s="67" t="s">
        <v>50</v>
      </c>
      <c r="H50" s="78">
        <v>5967337.0999999996</v>
      </c>
      <c r="I50" s="78">
        <v>5195948.07</v>
      </c>
      <c r="J50" s="78">
        <v>771389.03</v>
      </c>
      <c r="K50" s="76">
        <f t="shared" si="4"/>
        <v>0.14845972661924609</v>
      </c>
      <c r="L50" s="78">
        <v>5800000</v>
      </c>
      <c r="M50" s="80">
        <f>H50/L50</f>
        <v>1.0288512241379311</v>
      </c>
      <c r="N50" s="75"/>
    </row>
    <row r="51" spans="1:14" ht="9" x14ac:dyDescent="0.15">
      <c r="A51" s="67" t="s">
        <v>71</v>
      </c>
      <c r="B51" s="78">
        <v>160248.28</v>
      </c>
      <c r="C51" s="78">
        <v>53133.93</v>
      </c>
      <c r="D51" s="78" t="s">
        <v>98</v>
      </c>
      <c r="E51" s="79">
        <v>107114.35</v>
      </c>
      <c r="G51" s="67" t="s">
        <v>71</v>
      </c>
      <c r="H51" s="78">
        <v>3379095.02</v>
      </c>
      <c r="I51" s="78">
        <v>2198441.19</v>
      </c>
      <c r="J51" s="78">
        <v>1180653.83</v>
      </c>
      <c r="K51" s="76">
        <f t="shared" si="4"/>
        <v>0.5370413524684734</v>
      </c>
      <c r="L51" s="78">
        <v>2500000</v>
      </c>
      <c r="M51" s="80">
        <f>H51/L51</f>
        <v>1.3516380080000001</v>
      </c>
      <c r="N51" s="75"/>
    </row>
    <row r="52" spans="1:14" ht="9" x14ac:dyDescent="0.15">
      <c r="A52" s="67" t="s">
        <v>72</v>
      </c>
      <c r="B52" s="78"/>
      <c r="C52" s="78"/>
      <c r="D52" s="78"/>
      <c r="E52" s="79"/>
      <c r="G52" s="67" t="s">
        <v>72</v>
      </c>
      <c r="H52" s="78"/>
      <c r="I52" s="78"/>
      <c r="J52" s="78"/>
      <c r="K52" s="76" t="str">
        <f t="shared" si="4"/>
        <v/>
      </c>
      <c r="L52" s="78"/>
      <c r="M52" s="80"/>
      <c r="N52" s="75"/>
    </row>
    <row r="53" spans="1:14" ht="9" x14ac:dyDescent="0.15">
      <c r="A53" s="67" t="s">
        <v>51</v>
      </c>
      <c r="B53" s="78">
        <v>4315.2299999999996</v>
      </c>
      <c r="C53" s="78">
        <v>2514.98</v>
      </c>
      <c r="D53" s="78" t="s">
        <v>98</v>
      </c>
      <c r="E53" s="79">
        <v>1800.25</v>
      </c>
      <c r="G53" s="67" t="s">
        <v>51</v>
      </c>
      <c r="H53" s="78">
        <v>530467.12</v>
      </c>
      <c r="I53" s="78">
        <v>419624.56</v>
      </c>
      <c r="J53" s="78">
        <v>110842.56</v>
      </c>
      <c r="K53" s="76">
        <f t="shared" si="4"/>
        <v>0.26414697938557269</v>
      </c>
      <c r="L53" s="78">
        <v>591328</v>
      </c>
      <c r="M53" s="80">
        <f>H53/L53</f>
        <v>0.89707762865955953</v>
      </c>
      <c r="N53" s="75"/>
    </row>
    <row r="54" spans="1:14" ht="9" x14ac:dyDescent="0.15">
      <c r="A54" s="67" t="s">
        <v>52</v>
      </c>
      <c r="B54" s="78">
        <v>360.74</v>
      </c>
      <c r="C54" s="78" t="s">
        <v>98</v>
      </c>
      <c r="D54" s="78" t="s">
        <v>98</v>
      </c>
      <c r="E54" s="79">
        <v>360.74</v>
      </c>
      <c r="G54" s="67" t="s">
        <v>52</v>
      </c>
      <c r="H54" s="78">
        <v>19093.060000000001</v>
      </c>
      <c r="I54" s="78">
        <v>21409.31</v>
      </c>
      <c r="J54" s="78">
        <v>-2316.25</v>
      </c>
      <c r="K54" s="76">
        <f t="shared" si="4"/>
        <v>-0.10818891407523175</v>
      </c>
      <c r="L54" s="78">
        <v>8812</v>
      </c>
      <c r="M54" s="80">
        <f>H54/L54</f>
        <v>2.1667113027689515</v>
      </c>
      <c r="N54" s="75"/>
    </row>
    <row r="55" spans="1:14" ht="9" x14ac:dyDescent="0.15">
      <c r="A55" s="67" t="s">
        <v>4</v>
      </c>
      <c r="B55" s="78"/>
      <c r="C55" s="78"/>
      <c r="D55" s="78"/>
      <c r="E55" s="79"/>
      <c r="G55" s="67" t="s">
        <v>4</v>
      </c>
      <c r="H55" s="78"/>
      <c r="I55" s="78"/>
      <c r="J55" s="78"/>
      <c r="K55" s="76" t="str">
        <f t="shared" si="4"/>
        <v/>
      </c>
      <c r="L55" s="78"/>
      <c r="M55" s="80"/>
      <c r="N55" s="75"/>
    </row>
    <row r="56" spans="1:14" ht="9" x14ac:dyDescent="0.15">
      <c r="A56" s="67" t="s">
        <v>61</v>
      </c>
      <c r="B56" s="78">
        <v>11369277.470000001</v>
      </c>
      <c r="C56" s="78">
        <v>401072.45</v>
      </c>
      <c r="D56" s="78" t="s">
        <v>98</v>
      </c>
      <c r="E56" s="79">
        <v>10968205.02</v>
      </c>
      <c r="G56" s="67" t="s">
        <v>61</v>
      </c>
      <c r="H56" s="78">
        <v>195740664.30000001</v>
      </c>
      <c r="I56" s="78">
        <v>171502687.56999999</v>
      </c>
      <c r="J56" s="78">
        <v>24237976.73</v>
      </c>
      <c r="K56" s="76">
        <f t="shared" si="4"/>
        <v>0.14132709564744939</v>
      </c>
      <c r="L56" s="78">
        <v>227469280</v>
      </c>
      <c r="M56" s="80">
        <f>H56/L56</f>
        <v>0.86051472225172565</v>
      </c>
      <c r="N56" s="75"/>
    </row>
    <row r="57" spans="1:14" ht="9" x14ac:dyDescent="0.15">
      <c r="A57" s="67" t="s">
        <v>45</v>
      </c>
      <c r="B57" s="78" t="s">
        <v>98</v>
      </c>
      <c r="C57" s="78" t="s">
        <v>98</v>
      </c>
      <c r="D57" s="78" t="s">
        <v>98</v>
      </c>
      <c r="E57" s="79" t="s">
        <v>98</v>
      </c>
      <c r="G57" s="67" t="s">
        <v>45</v>
      </c>
      <c r="H57" s="78">
        <v>-1337.06</v>
      </c>
      <c r="I57" s="78">
        <v>-21094.52</v>
      </c>
      <c r="J57" s="78">
        <v>19757.46</v>
      </c>
      <c r="K57" s="76">
        <f t="shared" si="4"/>
        <v>0.93661576561116344</v>
      </c>
      <c r="L57" s="78">
        <v>-21086</v>
      </c>
      <c r="M57" s="80">
        <f>H57/L57</f>
        <v>6.3409845395048847E-2</v>
      </c>
      <c r="N57" s="75"/>
    </row>
    <row r="58" spans="1:14" ht="9" x14ac:dyDescent="0.15">
      <c r="A58" s="67" t="s">
        <v>53</v>
      </c>
      <c r="B58" s="78">
        <v>3798975.03</v>
      </c>
      <c r="C58" s="78" t="s">
        <v>98</v>
      </c>
      <c r="D58" s="78" t="s">
        <v>98</v>
      </c>
      <c r="E58" s="79">
        <v>3798975.03</v>
      </c>
      <c r="G58" s="67" t="s">
        <v>53</v>
      </c>
      <c r="H58" s="78">
        <v>40242218.969999999</v>
      </c>
      <c r="I58" s="78">
        <v>45158591.719999999</v>
      </c>
      <c r="J58" s="78">
        <v>-4916372.75</v>
      </c>
      <c r="K58" s="76">
        <f t="shared" si="4"/>
        <v>-0.10886904490917991</v>
      </c>
      <c r="L58" s="78">
        <v>62203700</v>
      </c>
      <c r="M58" s="80">
        <f t="shared" ref="M58:M65" si="5">H58/L58</f>
        <v>0.64694252865987067</v>
      </c>
      <c r="N58" s="75"/>
    </row>
    <row r="59" spans="1:14" ht="9" x14ac:dyDescent="0.15">
      <c r="A59" s="67" t="s">
        <v>5</v>
      </c>
      <c r="B59" s="78">
        <v>72628.58</v>
      </c>
      <c r="C59" s="78" t="s">
        <v>98</v>
      </c>
      <c r="D59" s="78" t="s">
        <v>98</v>
      </c>
      <c r="E59" s="79">
        <v>72628.58</v>
      </c>
      <c r="G59" s="67" t="s">
        <v>5</v>
      </c>
      <c r="H59" s="78">
        <v>350921.89</v>
      </c>
      <c r="I59" s="78">
        <v>257912.16</v>
      </c>
      <c r="J59" s="78">
        <v>93009.73</v>
      </c>
      <c r="K59" s="76">
        <f t="shared" si="4"/>
        <v>0.36062560989757136</v>
      </c>
      <c r="L59" s="78">
        <v>227080</v>
      </c>
      <c r="M59" s="80">
        <f t="shared" si="5"/>
        <v>1.545366787035406</v>
      </c>
      <c r="N59" s="75"/>
    </row>
    <row r="60" spans="1:14" ht="9" x14ac:dyDescent="0.15">
      <c r="A60" s="67" t="s">
        <v>42</v>
      </c>
      <c r="B60" s="78">
        <v>554075.1</v>
      </c>
      <c r="C60" s="78">
        <v>502.14</v>
      </c>
      <c r="D60" s="78" t="s">
        <v>98</v>
      </c>
      <c r="E60" s="79">
        <v>553572.96</v>
      </c>
      <c r="G60" s="67" t="s">
        <v>42</v>
      </c>
      <c r="H60" s="78">
        <v>8676275.4900000002</v>
      </c>
      <c r="I60" s="78">
        <v>7953274.9299999997</v>
      </c>
      <c r="J60" s="78">
        <v>723000.56</v>
      </c>
      <c r="K60" s="76">
        <f t="shared" si="4"/>
        <v>9.0906018761255189E-2</v>
      </c>
      <c r="L60" s="78">
        <v>9796880</v>
      </c>
      <c r="M60" s="80">
        <f t="shared" si="5"/>
        <v>0.88561618494867755</v>
      </c>
      <c r="N60" s="75"/>
    </row>
    <row r="61" spans="1:14" ht="9" x14ac:dyDescent="0.15">
      <c r="A61" s="67" t="s">
        <v>73</v>
      </c>
      <c r="B61" s="78"/>
      <c r="C61" s="78"/>
      <c r="D61" s="78"/>
      <c r="E61" s="79"/>
      <c r="G61" s="67" t="s">
        <v>73</v>
      </c>
      <c r="H61" s="78"/>
      <c r="I61" s="78"/>
      <c r="J61" s="78"/>
      <c r="K61" s="76" t="str">
        <f t="shared" si="4"/>
        <v/>
      </c>
      <c r="L61" s="78"/>
      <c r="M61" s="80"/>
      <c r="N61" s="75"/>
    </row>
    <row r="62" spans="1:14" ht="9" x14ac:dyDescent="0.15">
      <c r="A62" s="67" t="s">
        <v>74</v>
      </c>
      <c r="B62" s="78">
        <v>1099078.08</v>
      </c>
      <c r="C62" s="78" t="s">
        <v>98</v>
      </c>
      <c r="D62" s="78" t="s">
        <v>98</v>
      </c>
      <c r="E62" s="79">
        <v>1099078.08</v>
      </c>
      <c r="G62" s="67" t="s">
        <v>74</v>
      </c>
      <c r="H62" s="78">
        <v>12006402.42</v>
      </c>
      <c r="I62" s="78">
        <v>9337078.9000000004</v>
      </c>
      <c r="J62" s="78">
        <v>2669323.52</v>
      </c>
      <c r="K62" s="76">
        <f t="shared" si="4"/>
        <v>0.28588422017082876</v>
      </c>
      <c r="L62" s="78">
        <v>11800000</v>
      </c>
      <c r="M62" s="80">
        <f t="shared" si="5"/>
        <v>1.0174917305084745</v>
      </c>
      <c r="N62" s="75"/>
    </row>
    <row r="63" spans="1:14" ht="9" x14ac:dyDescent="0.15">
      <c r="A63" s="67" t="s">
        <v>75</v>
      </c>
      <c r="B63" s="78">
        <v>59426.91</v>
      </c>
      <c r="C63" s="78" t="s">
        <v>98</v>
      </c>
      <c r="D63" s="78" t="s">
        <v>98</v>
      </c>
      <c r="E63" s="79">
        <v>59426.91</v>
      </c>
      <c r="G63" s="67" t="s">
        <v>75</v>
      </c>
      <c r="H63" s="78">
        <v>1260585.8</v>
      </c>
      <c r="I63" s="78">
        <v>1087292.52</v>
      </c>
      <c r="J63" s="78">
        <v>173293.28</v>
      </c>
      <c r="K63" s="76">
        <f t="shared" si="4"/>
        <v>0.15938055013934982</v>
      </c>
      <c r="L63" s="78">
        <v>1400000</v>
      </c>
      <c r="M63" s="80">
        <f t="shared" si="5"/>
        <v>0.90041842857142862</v>
      </c>
      <c r="N63" s="75"/>
    </row>
    <row r="64" spans="1:14" ht="9" x14ac:dyDescent="0.15">
      <c r="A64" s="67" t="s">
        <v>76</v>
      </c>
      <c r="B64" s="78">
        <v>840.27</v>
      </c>
      <c r="C64" s="78" t="s">
        <v>98</v>
      </c>
      <c r="D64" s="78" t="s">
        <v>98</v>
      </c>
      <c r="E64" s="79">
        <v>840.27</v>
      </c>
      <c r="G64" s="67" t="s">
        <v>76</v>
      </c>
      <c r="H64" s="78">
        <v>147422.23000000001</v>
      </c>
      <c r="I64" s="78">
        <v>221886.75</v>
      </c>
      <c r="J64" s="78">
        <v>-74464.52</v>
      </c>
      <c r="K64" s="76">
        <f t="shared" si="4"/>
        <v>-0.33559696556914725</v>
      </c>
      <c r="L64" s="78">
        <v>310000</v>
      </c>
      <c r="M64" s="80">
        <f t="shared" si="5"/>
        <v>0.47555558064516135</v>
      </c>
      <c r="N64" s="75"/>
    </row>
    <row r="65" spans="1:14" ht="9" x14ac:dyDescent="0.15">
      <c r="A65" s="67" t="s">
        <v>54</v>
      </c>
      <c r="B65" s="78" t="s">
        <v>98</v>
      </c>
      <c r="C65" s="78" t="s">
        <v>98</v>
      </c>
      <c r="D65" s="78" t="s">
        <v>98</v>
      </c>
      <c r="E65" s="79" t="s">
        <v>98</v>
      </c>
      <c r="G65" s="67" t="s">
        <v>54</v>
      </c>
      <c r="H65" s="78">
        <v>-13253.58</v>
      </c>
      <c r="I65" s="78">
        <v>-15463.65</v>
      </c>
      <c r="J65" s="78">
        <v>2210.0700000000002</v>
      </c>
      <c r="K65" s="76">
        <f t="shared" si="4"/>
        <v>0.14292033252175262</v>
      </c>
      <c r="L65" s="78">
        <v>-38928</v>
      </c>
      <c r="M65" s="80">
        <f t="shared" si="5"/>
        <v>0.34046393341553638</v>
      </c>
      <c r="N65" s="75"/>
    </row>
    <row r="66" spans="1:14" ht="5.0999999999999996" customHeight="1" x14ac:dyDescent="0.15">
      <c r="A66" s="77"/>
      <c r="B66" s="82"/>
      <c r="C66" s="82"/>
      <c r="D66" s="82"/>
      <c r="E66" s="81"/>
      <c r="G66" s="77"/>
      <c r="H66" s="82"/>
      <c r="I66" s="82"/>
      <c r="J66" s="82"/>
      <c r="K66" s="83"/>
      <c r="L66" s="82"/>
      <c r="M66" s="84"/>
      <c r="N66" s="75"/>
    </row>
    <row r="67" spans="1:14" ht="3" customHeight="1" x14ac:dyDescent="0.15">
      <c r="A67" s="67"/>
      <c r="B67" s="78"/>
      <c r="C67" s="78"/>
      <c r="D67" s="78"/>
      <c r="E67" s="79"/>
      <c r="G67" s="67"/>
      <c r="H67" s="78"/>
      <c r="I67" s="78"/>
      <c r="J67" s="78"/>
      <c r="K67" s="76"/>
      <c r="L67" s="78"/>
      <c r="M67" s="80"/>
      <c r="N67" s="75"/>
    </row>
    <row r="68" spans="1:14" s="11" customFormat="1" ht="9" x14ac:dyDescent="0.15">
      <c r="A68" s="69" t="s">
        <v>10</v>
      </c>
      <c r="B68" s="66">
        <v>133835347.41</v>
      </c>
      <c r="C68" s="66">
        <v>36481050.170000002</v>
      </c>
      <c r="D68" s="66">
        <v>474792.01</v>
      </c>
      <c r="E68" s="86">
        <v>97829089.25</v>
      </c>
      <c r="G68" s="69" t="s">
        <v>10</v>
      </c>
      <c r="H68" s="66">
        <v>869403788.24000001</v>
      </c>
      <c r="I68" s="66">
        <v>760780990.90999997</v>
      </c>
      <c r="J68" s="66">
        <v>108622797.33</v>
      </c>
      <c r="K68" s="87">
        <f>IF(ISERROR((H68-I68)/ABS(I68)),"",(H68-I68)/ABS(I68))</f>
        <v>0.14277801184289851</v>
      </c>
      <c r="L68" s="66">
        <v>959358546</v>
      </c>
      <c r="M68" s="88">
        <f>H68/L68</f>
        <v>0.90623447496761034</v>
      </c>
      <c r="N68" s="71"/>
    </row>
    <row r="69" spans="1:14" ht="3" customHeight="1" x14ac:dyDescent="0.15">
      <c r="A69" s="77"/>
      <c r="B69" s="82"/>
      <c r="C69" s="82"/>
      <c r="D69" s="82"/>
      <c r="E69" s="81"/>
      <c r="G69" s="89"/>
      <c r="H69" s="82"/>
      <c r="I69" s="82"/>
      <c r="J69" s="82"/>
      <c r="K69" s="83"/>
      <c r="L69" s="82"/>
      <c r="M69" s="84"/>
      <c r="N69" s="75"/>
    </row>
    <row r="70" spans="1:14" ht="5.0999999999999996" customHeight="1" x14ac:dyDescent="0.15">
      <c r="A70" s="67"/>
      <c r="B70" s="78"/>
      <c r="C70" s="78"/>
      <c r="D70" s="78"/>
      <c r="E70" s="79"/>
      <c r="G70" s="77"/>
      <c r="H70" s="78"/>
      <c r="I70" s="78"/>
      <c r="J70" s="78"/>
      <c r="K70" s="76"/>
      <c r="L70" s="78"/>
      <c r="M70" s="80"/>
      <c r="N70" s="75"/>
    </row>
    <row r="71" spans="1:14" ht="9" x14ac:dyDescent="0.15">
      <c r="A71" s="67" t="s">
        <v>6</v>
      </c>
      <c r="B71" s="78">
        <v>140874.56</v>
      </c>
      <c r="C71" s="78" t="s">
        <v>98</v>
      </c>
      <c r="D71" s="78" t="s">
        <v>98</v>
      </c>
      <c r="E71" s="79">
        <v>140874.56</v>
      </c>
      <c r="G71" s="67" t="s">
        <v>6</v>
      </c>
      <c r="H71" s="78">
        <v>331353.39</v>
      </c>
      <c r="I71" s="78">
        <v>404787.39</v>
      </c>
      <c r="J71" s="78">
        <v>-73434</v>
      </c>
      <c r="K71" s="76">
        <f t="shared" ref="K71:K73" si="6">IF(ISERROR((H71-I71)/ABS(I71)),"",(H71-I71)/ABS(I71))</f>
        <v>-0.18141375402035126</v>
      </c>
      <c r="L71" s="78">
        <v>308000</v>
      </c>
      <c r="M71" s="80">
        <f>H71/L71</f>
        <v>1.0758226948051948</v>
      </c>
      <c r="N71" s="75"/>
    </row>
    <row r="72" spans="1:14" ht="9" x14ac:dyDescent="0.15">
      <c r="A72" s="67" t="s">
        <v>77</v>
      </c>
      <c r="B72" s="78">
        <v>1123835.6100000001</v>
      </c>
      <c r="C72" s="78" t="s">
        <v>98</v>
      </c>
      <c r="D72" s="78" t="s">
        <v>98</v>
      </c>
      <c r="E72" s="79">
        <v>1123835.6100000001</v>
      </c>
      <c r="G72" s="67" t="s">
        <v>77</v>
      </c>
      <c r="H72" s="78">
        <v>3322908.34</v>
      </c>
      <c r="I72" s="78">
        <v>2936861.96</v>
      </c>
      <c r="J72" s="78">
        <v>386046.38</v>
      </c>
      <c r="K72" s="76">
        <f t="shared" si="6"/>
        <v>0.13144859556150193</v>
      </c>
      <c r="L72" s="78">
        <v>2800000</v>
      </c>
      <c r="M72" s="80">
        <f>H72/L72</f>
        <v>1.1867529785714286</v>
      </c>
      <c r="N72" s="75"/>
    </row>
    <row r="73" spans="1:14" ht="9" x14ac:dyDescent="0.15">
      <c r="A73" s="67" t="s">
        <v>55</v>
      </c>
      <c r="B73" s="78">
        <v>104001.72</v>
      </c>
      <c r="C73" s="78">
        <v>39774.019999999997</v>
      </c>
      <c r="D73" s="78" t="s">
        <v>98</v>
      </c>
      <c r="E73" s="79">
        <v>64227.7</v>
      </c>
      <c r="G73" s="67" t="s">
        <v>55</v>
      </c>
      <c r="H73" s="78">
        <v>326302</v>
      </c>
      <c r="I73" s="78">
        <v>637277.27</v>
      </c>
      <c r="J73" s="78">
        <v>-310975.27</v>
      </c>
      <c r="K73" s="76">
        <f t="shared" si="6"/>
        <v>-0.48797483393688279</v>
      </c>
      <c r="L73" s="78">
        <v>615000</v>
      </c>
      <c r="M73" s="80">
        <f>H73/L73</f>
        <v>0.53057235772357725</v>
      </c>
      <c r="N73" s="75"/>
    </row>
    <row r="74" spans="1:14" ht="5.0999999999999996" customHeight="1" x14ac:dyDescent="0.15">
      <c r="A74" s="77"/>
      <c r="B74" s="82"/>
      <c r="C74" s="82"/>
      <c r="D74" s="82"/>
      <c r="E74" s="81"/>
      <c r="G74" s="77"/>
      <c r="H74" s="82"/>
      <c r="I74" s="82"/>
      <c r="J74" s="82"/>
      <c r="K74" s="83"/>
      <c r="L74" s="82"/>
      <c r="M74" s="84"/>
      <c r="N74" s="75"/>
    </row>
    <row r="75" spans="1:14" ht="3" customHeight="1" x14ac:dyDescent="0.15">
      <c r="A75" s="67"/>
      <c r="B75" s="78"/>
      <c r="C75" s="78"/>
      <c r="D75" s="78"/>
      <c r="E75" s="79"/>
      <c r="G75" s="67"/>
      <c r="H75" s="78"/>
      <c r="I75" s="78"/>
      <c r="J75" s="78"/>
      <c r="K75" s="76"/>
      <c r="L75" s="78"/>
      <c r="M75" s="80"/>
      <c r="N75" s="75"/>
    </row>
    <row r="76" spans="1:14" s="11" customFormat="1" ht="9" x14ac:dyDescent="0.15">
      <c r="A76" s="69" t="s">
        <v>78</v>
      </c>
      <c r="B76" s="66">
        <v>1368711.89</v>
      </c>
      <c r="C76" s="66">
        <v>39774.019999999997</v>
      </c>
      <c r="D76" s="66" t="s">
        <v>98</v>
      </c>
      <c r="E76" s="86">
        <v>1328937.8700000001</v>
      </c>
      <c r="G76" s="69" t="s">
        <v>78</v>
      </c>
      <c r="H76" s="66">
        <v>3980563.73</v>
      </c>
      <c r="I76" s="66">
        <v>3978926.62</v>
      </c>
      <c r="J76" s="66">
        <v>1637.11</v>
      </c>
      <c r="K76" s="87">
        <f>IF(ISERROR((H76-I76)/ABS(I76)),"",(H76-I76)/ABS(I76))</f>
        <v>4.1144513491929376E-4</v>
      </c>
      <c r="L76" s="66">
        <v>3723000</v>
      </c>
      <c r="M76" s="88">
        <f>H76/L76</f>
        <v>1.0691817700778941</v>
      </c>
      <c r="N76" s="71"/>
    </row>
    <row r="77" spans="1:14" ht="3" customHeight="1" x14ac:dyDescent="0.15">
      <c r="A77" s="77"/>
      <c r="B77" s="82"/>
      <c r="C77" s="82"/>
      <c r="D77" s="82"/>
      <c r="E77" s="81"/>
      <c r="G77" s="77"/>
      <c r="H77" s="82"/>
      <c r="I77" s="82"/>
      <c r="J77" s="82"/>
      <c r="K77" s="83"/>
      <c r="L77" s="82"/>
      <c r="M77" s="84"/>
      <c r="N77" s="75"/>
    </row>
    <row r="78" spans="1:14" ht="5.0999999999999996" customHeight="1" x14ac:dyDescent="0.15">
      <c r="A78" s="67"/>
      <c r="B78" s="78"/>
      <c r="C78" s="78"/>
      <c r="D78" s="78"/>
      <c r="E78" s="79"/>
      <c r="G78" s="67"/>
      <c r="H78" s="78"/>
      <c r="I78" s="78"/>
      <c r="J78" s="78"/>
      <c r="K78" s="76"/>
      <c r="L78" s="78"/>
      <c r="M78" s="80"/>
      <c r="N78" s="75"/>
    </row>
    <row r="79" spans="1:14" ht="9" x14ac:dyDescent="0.15">
      <c r="A79" s="67" t="s">
        <v>7</v>
      </c>
      <c r="B79" s="78">
        <v>111287.99</v>
      </c>
      <c r="C79" s="78">
        <v>948.81</v>
      </c>
      <c r="D79" s="78" t="s">
        <v>98</v>
      </c>
      <c r="E79" s="79">
        <v>110339.18</v>
      </c>
      <c r="G79" s="67" t="s">
        <v>7</v>
      </c>
      <c r="H79" s="78">
        <v>1164866.6499999999</v>
      </c>
      <c r="I79" s="78">
        <v>920223.42</v>
      </c>
      <c r="J79" s="78">
        <v>244643.23</v>
      </c>
      <c r="K79" s="76">
        <f t="shared" ref="K79:K81" si="7">IF(ISERROR((H79-I79)/ABS(I79)),"",(H79-I79)/ABS(I79))</f>
        <v>0.26585199276932103</v>
      </c>
      <c r="L79" s="78">
        <v>1100000</v>
      </c>
      <c r="M79" s="80">
        <f>H79/L79</f>
        <v>1.0589696818181817</v>
      </c>
      <c r="N79" s="75"/>
    </row>
    <row r="80" spans="1:14" ht="9" x14ac:dyDescent="0.15">
      <c r="A80" s="67" t="s">
        <v>56</v>
      </c>
      <c r="B80" s="78">
        <v>98384.43</v>
      </c>
      <c r="C80" s="78">
        <v>77.16</v>
      </c>
      <c r="D80" s="78">
        <v>993.15</v>
      </c>
      <c r="E80" s="79">
        <v>99300.42</v>
      </c>
      <c r="G80" s="67" t="s">
        <v>56</v>
      </c>
      <c r="H80" s="78">
        <v>1268127.01</v>
      </c>
      <c r="I80" s="78">
        <v>1094392</v>
      </c>
      <c r="J80" s="78">
        <v>173735.01</v>
      </c>
      <c r="K80" s="76">
        <f t="shared" si="7"/>
        <v>0.15875025584982347</v>
      </c>
      <c r="L80" s="78">
        <v>1300000</v>
      </c>
      <c r="M80" s="80">
        <f>H80/L80</f>
        <v>0.97548231538461538</v>
      </c>
      <c r="N80" s="75"/>
    </row>
    <row r="81" spans="1:14" ht="9" x14ac:dyDescent="0.15">
      <c r="A81" s="67" t="s">
        <v>57</v>
      </c>
      <c r="B81" s="78">
        <v>97982.96</v>
      </c>
      <c r="C81" s="78" t="s">
        <v>98</v>
      </c>
      <c r="D81" s="78">
        <v>15988.74</v>
      </c>
      <c r="E81" s="79">
        <v>113971.7</v>
      </c>
      <c r="G81" s="67" t="s">
        <v>57</v>
      </c>
      <c r="H81" s="78">
        <v>754945.53</v>
      </c>
      <c r="I81" s="78">
        <v>497025.21</v>
      </c>
      <c r="J81" s="78">
        <v>257920.32</v>
      </c>
      <c r="K81" s="76">
        <f t="shared" si="7"/>
        <v>0.51892804391149494</v>
      </c>
      <c r="L81" s="78">
        <v>600000</v>
      </c>
      <c r="M81" s="80">
        <f>H81/L81</f>
        <v>1.2582425500000001</v>
      </c>
      <c r="N81" s="75"/>
    </row>
    <row r="82" spans="1:14" ht="5.0999999999999996" customHeight="1" x14ac:dyDescent="0.15">
      <c r="A82" s="77"/>
      <c r="B82" s="82"/>
      <c r="C82" s="82"/>
      <c r="D82" s="82"/>
      <c r="E82" s="81"/>
      <c r="G82" s="77"/>
      <c r="H82" s="82"/>
      <c r="I82" s="82"/>
      <c r="J82" s="82"/>
      <c r="K82" s="83"/>
      <c r="L82" s="82"/>
      <c r="M82" s="84"/>
      <c r="N82" s="75"/>
    </row>
    <row r="83" spans="1:14" ht="3" customHeight="1" x14ac:dyDescent="0.15">
      <c r="A83" s="67"/>
      <c r="B83" s="78"/>
      <c r="C83" s="78"/>
      <c r="D83" s="78"/>
      <c r="E83" s="79"/>
      <c r="G83" s="67"/>
      <c r="H83" s="78"/>
      <c r="I83" s="78"/>
      <c r="J83" s="78"/>
      <c r="K83" s="76"/>
      <c r="L83" s="78"/>
      <c r="M83" s="80"/>
      <c r="N83" s="75"/>
    </row>
    <row r="84" spans="1:14" s="11" customFormat="1" ht="9" x14ac:dyDescent="0.15">
      <c r="A84" s="69" t="s">
        <v>79</v>
      </c>
      <c r="B84" s="66">
        <v>1676367.27</v>
      </c>
      <c r="C84" s="66">
        <v>40799.99</v>
      </c>
      <c r="D84" s="66">
        <v>16981.89</v>
      </c>
      <c r="E84" s="86">
        <v>1652549.17</v>
      </c>
      <c r="G84" s="69" t="s">
        <v>79</v>
      </c>
      <c r="H84" s="66">
        <v>7168502.9199999999</v>
      </c>
      <c r="I84" s="66">
        <v>6490567.25</v>
      </c>
      <c r="J84" s="66">
        <v>677935.67</v>
      </c>
      <c r="K84" s="87">
        <f>IF(ISERROR((H84-I84)/ABS(I84)),"",(H84-I84)/ABS(I84))</f>
        <v>0.10444937150909267</v>
      </c>
      <c r="L84" s="66">
        <v>6723000</v>
      </c>
      <c r="M84" s="88">
        <f>H84/L84</f>
        <v>1.066265494570876</v>
      </c>
      <c r="N84" s="71"/>
    </row>
    <row r="85" spans="1:14" ht="3" customHeight="1" x14ac:dyDescent="0.15">
      <c r="A85" s="77"/>
      <c r="B85" s="82"/>
      <c r="C85" s="82"/>
      <c r="D85" s="82"/>
      <c r="E85" s="81"/>
      <c r="G85" s="77"/>
      <c r="H85" s="82"/>
      <c r="I85" s="82"/>
      <c r="J85" s="82"/>
      <c r="K85" s="83"/>
      <c r="L85" s="82"/>
      <c r="M85" s="84"/>
      <c r="N85" s="75"/>
    </row>
    <row r="86" spans="1:14" ht="9.9499999999999993" customHeight="1" x14ac:dyDescent="0.15">
      <c r="A86" s="77"/>
      <c r="B86" s="82"/>
      <c r="C86" s="82"/>
      <c r="D86" s="82"/>
      <c r="E86" s="81"/>
      <c r="G86" s="77"/>
      <c r="H86" s="82"/>
      <c r="I86" s="82"/>
      <c r="J86" s="82"/>
      <c r="K86" s="83"/>
      <c r="L86" s="82"/>
      <c r="M86" s="84"/>
      <c r="N86" s="75"/>
    </row>
    <row r="87" spans="1:14" ht="3" customHeight="1" x14ac:dyDescent="0.15">
      <c r="A87" s="67"/>
      <c r="B87" s="78"/>
      <c r="C87" s="78"/>
      <c r="D87" s="78"/>
      <c r="E87" s="79"/>
      <c r="G87" s="67"/>
      <c r="H87" s="78"/>
      <c r="I87" s="78"/>
      <c r="J87" s="78"/>
      <c r="K87" s="76"/>
      <c r="L87" s="78"/>
      <c r="M87" s="80"/>
      <c r="N87" s="75"/>
    </row>
    <row r="88" spans="1:14" s="11" customFormat="1" ht="9" x14ac:dyDescent="0.15">
      <c r="A88" s="69" t="s">
        <v>80</v>
      </c>
      <c r="B88" s="66">
        <v>308284291.86000001</v>
      </c>
      <c r="C88" s="66">
        <v>47042921.82</v>
      </c>
      <c r="D88" s="66">
        <v>1522330.74</v>
      </c>
      <c r="E88" s="86">
        <v>262763700.78</v>
      </c>
      <c r="G88" s="69" t="s">
        <v>80</v>
      </c>
      <c r="H88" s="66">
        <v>1908086396.8900001</v>
      </c>
      <c r="I88" s="66">
        <v>1732091566</v>
      </c>
      <c r="J88" s="66">
        <v>175994830.88999999</v>
      </c>
      <c r="K88" s="87">
        <f>IF(ISERROR((H88-I88)/ABS(I88)),"",(H88-I88)/ABS(I88))</f>
        <v>0.10160827195552553</v>
      </c>
      <c r="L88" s="66">
        <v>2046718206</v>
      </c>
      <c r="M88" s="88">
        <f>H88/L88</f>
        <v>0.93226629405865558</v>
      </c>
      <c r="N88" s="71"/>
    </row>
    <row r="89" spans="1:14" ht="3" customHeight="1" x14ac:dyDescent="0.15">
      <c r="A89" s="77"/>
      <c r="B89" s="82"/>
      <c r="C89" s="82"/>
      <c r="D89" s="82"/>
      <c r="E89" s="81"/>
      <c r="G89" s="77"/>
      <c r="H89" s="82"/>
      <c r="I89" s="82"/>
      <c r="J89" s="82"/>
      <c r="K89" s="83"/>
      <c r="L89" s="82"/>
      <c r="M89" s="84"/>
      <c r="N89" s="75"/>
    </row>
    <row r="90" spans="1:14" ht="5.0999999999999996" customHeight="1" x14ac:dyDescent="0.15">
      <c r="A90" s="67"/>
      <c r="B90" s="78"/>
      <c r="C90" s="78"/>
      <c r="D90" s="78"/>
      <c r="E90" s="79"/>
      <c r="G90" s="67"/>
      <c r="H90" s="78"/>
      <c r="I90" s="78"/>
      <c r="J90" s="78"/>
      <c r="K90" s="76"/>
      <c r="L90" s="78"/>
      <c r="M90" s="80"/>
      <c r="N90" s="75"/>
    </row>
    <row r="91" spans="1:14" ht="9" customHeight="1" x14ac:dyDescent="0.15">
      <c r="A91" s="67" t="s">
        <v>58</v>
      </c>
      <c r="B91" s="78"/>
      <c r="C91" s="78"/>
      <c r="D91" s="78"/>
      <c r="E91" s="79"/>
      <c r="G91" s="67" t="s">
        <v>58</v>
      </c>
      <c r="H91" s="78"/>
      <c r="I91" s="78"/>
      <c r="J91" s="78"/>
      <c r="K91" s="76"/>
      <c r="L91" s="78"/>
      <c r="M91" s="80"/>
      <c r="N91" s="75"/>
    </row>
    <row r="92" spans="1:14" ht="9" x14ac:dyDescent="0.15">
      <c r="A92" s="67" t="s">
        <v>60</v>
      </c>
      <c r="B92" s="78" t="s">
        <v>98</v>
      </c>
      <c r="C92" s="78" t="s">
        <v>98</v>
      </c>
      <c r="D92" s="78" t="s">
        <v>98</v>
      </c>
      <c r="E92" s="79" t="s">
        <v>98</v>
      </c>
      <c r="G92" s="67" t="s">
        <v>60</v>
      </c>
      <c r="H92" s="78">
        <v>160416687.50999999</v>
      </c>
      <c r="I92" s="78">
        <v>125850880.51000001</v>
      </c>
      <c r="J92" s="78">
        <v>34565807</v>
      </c>
      <c r="K92" s="76">
        <f t="shared" ref="K92:K93" si="8">IF(ISERROR((H92-I92)/ABS(I92)),"",(H92-I92)/ABS(I92))</f>
        <v>0.27465685468329654</v>
      </c>
      <c r="L92" s="78">
        <v>176668240</v>
      </c>
      <c r="M92" s="80">
        <f t="shared" ref="M92:M93" si="9">H92/L92</f>
        <v>0.90801089946897073</v>
      </c>
      <c r="N92" s="75"/>
    </row>
    <row r="93" spans="1:14" ht="9" x14ac:dyDescent="0.15">
      <c r="A93" s="67" t="s">
        <v>59</v>
      </c>
      <c r="B93" s="78" t="s">
        <v>98</v>
      </c>
      <c r="C93" s="78" t="s">
        <v>98</v>
      </c>
      <c r="D93" s="78" t="s">
        <v>98</v>
      </c>
      <c r="E93" s="79" t="s">
        <v>98</v>
      </c>
      <c r="G93" s="67" t="s">
        <v>59</v>
      </c>
      <c r="H93" s="78">
        <v>87804923.019999996</v>
      </c>
      <c r="I93" s="78">
        <v>65036432.509999998</v>
      </c>
      <c r="J93" s="78">
        <v>22768490.510000002</v>
      </c>
      <c r="K93" s="76">
        <f t="shared" si="8"/>
        <v>0.35008824486950629</v>
      </c>
      <c r="L93" s="78">
        <v>100450460</v>
      </c>
      <c r="M93" s="80">
        <f t="shared" si="9"/>
        <v>0.87411170660642068</v>
      </c>
      <c r="N93" s="75"/>
    </row>
    <row r="94" spans="1:14" ht="5.0999999999999996" customHeight="1" x14ac:dyDescent="0.15">
      <c r="A94" s="77"/>
      <c r="B94" s="82"/>
      <c r="C94" s="82"/>
      <c r="D94" s="82"/>
      <c r="E94" s="81"/>
      <c r="G94" s="77"/>
      <c r="H94" s="82"/>
      <c r="I94" s="82"/>
      <c r="J94" s="82"/>
      <c r="K94" s="83"/>
      <c r="L94" s="82"/>
      <c r="M94" s="84"/>
      <c r="N94" s="75"/>
    </row>
    <row r="95" spans="1:14" ht="3" customHeight="1" x14ac:dyDescent="0.15">
      <c r="A95" s="77"/>
      <c r="B95" s="78"/>
      <c r="C95" s="78"/>
      <c r="D95" s="78"/>
      <c r="E95" s="79"/>
      <c r="G95" s="67"/>
      <c r="H95" s="78"/>
      <c r="I95" s="78"/>
      <c r="J95" s="78"/>
      <c r="K95" s="76"/>
      <c r="L95" s="78"/>
      <c r="M95" s="80"/>
      <c r="N95" s="75"/>
    </row>
    <row r="96" spans="1:14" s="11" customFormat="1" ht="9" x14ac:dyDescent="0.15">
      <c r="A96" s="69" t="s">
        <v>43</v>
      </c>
      <c r="B96" s="66" t="s">
        <v>98</v>
      </c>
      <c r="C96" s="66" t="s">
        <v>98</v>
      </c>
      <c r="D96" s="66" t="s">
        <v>98</v>
      </c>
      <c r="E96" s="86" t="s">
        <v>98</v>
      </c>
      <c r="G96" s="69" t="s">
        <v>43</v>
      </c>
      <c r="H96" s="66">
        <v>248221610.53</v>
      </c>
      <c r="I96" s="66">
        <v>190887313.02000001</v>
      </c>
      <c r="J96" s="66">
        <v>57334297.509999998</v>
      </c>
      <c r="K96" s="87">
        <f>IF(ISERROR((H96-I96)/ABS(I96)),"",(H96-I96)/ABS(I96))</f>
        <v>0.30035677386266552</v>
      </c>
      <c r="L96" s="66">
        <v>277118700</v>
      </c>
      <c r="M96" s="88">
        <f>H96/L96</f>
        <v>0.89572306210299057</v>
      </c>
      <c r="N96" s="71"/>
    </row>
    <row r="97" spans="1:14" ht="3" customHeight="1" x14ac:dyDescent="0.15">
      <c r="A97" s="77"/>
      <c r="B97" s="82"/>
      <c r="C97" s="82"/>
      <c r="D97" s="82"/>
      <c r="E97" s="81"/>
      <c r="G97" s="77"/>
      <c r="H97" s="82"/>
      <c r="I97" s="82"/>
      <c r="J97" s="82"/>
      <c r="K97" s="83"/>
      <c r="L97" s="82"/>
      <c r="M97" s="84"/>
      <c r="N97" s="75"/>
    </row>
    <row r="98" spans="1:14" ht="5.0999999999999996" customHeight="1" x14ac:dyDescent="0.15">
      <c r="A98" s="67"/>
      <c r="B98" s="78"/>
      <c r="C98" s="78"/>
      <c r="D98" s="78"/>
      <c r="E98" s="79"/>
      <c r="G98" s="67"/>
      <c r="H98" s="78"/>
      <c r="I98" s="78"/>
      <c r="J98" s="78"/>
      <c r="K98" s="76"/>
      <c r="L98" s="78"/>
      <c r="M98" s="80"/>
      <c r="N98" s="75"/>
    </row>
    <row r="99" spans="1:14" ht="9" customHeight="1" x14ac:dyDescent="0.15">
      <c r="A99" s="67" t="s">
        <v>38</v>
      </c>
      <c r="B99" s="78"/>
      <c r="C99" s="78"/>
      <c r="D99" s="78"/>
      <c r="E99" s="79"/>
      <c r="G99" s="67" t="s">
        <v>38</v>
      </c>
      <c r="H99" s="78"/>
      <c r="I99" s="78"/>
      <c r="J99" s="78"/>
      <c r="K99" s="76"/>
      <c r="L99" s="78"/>
      <c r="M99" s="80"/>
      <c r="N99" s="75"/>
    </row>
    <row r="100" spans="1:14" ht="9" customHeight="1" x14ac:dyDescent="0.15">
      <c r="A100" s="67" t="s">
        <v>81</v>
      </c>
      <c r="B100" s="78"/>
      <c r="C100" s="78"/>
      <c r="D100" s="78"/>
      <c r="E100" s="79"/>
      <c r="G100" s="67" t="s">
        <v>81</v>
      </c>
      <c r="H100" s="78"/>
      <c r="I100" s="78"/>
      <c r="J100" s="78"/>
      <c r="K100" s="76"/>
      <c r="L100" s="78"/>
      <c r="M100" s="80"/>
      <c r="N100" s="75"/>
    </row>
    <row r="101" spans="1:14" ht="9" x14ac:dyDescent="0.15">
      <c r="A101" s="67" t="s">
        <v>41</v>
      </c>
      <c r="B101" s="78" t="s">
        <v>98</v>
      </c>
      <c r="C101" s="78" t="s">
        <v>98</v>
      </c>
      <c r="D101" s="78" t="s">
        <v>98</v>
      </c>
      <c r="E101" s="79" t="s">
        <v>98</v>
      </c>
      <c r="G101" s="67" t="s">
        <v>41</v>
      </c>
      <c r="H101" s="78">
        <v>14373.13</v>
      </c>
      <c r="I101" s="78">
        <v>16096.66</v>
      </c>
      <c r="J101" s="78">
        <v>-1723.53</v>
      </c>
      <c r="K101" s="76">
        <f t="shared" ref="K101:K102" si="10">IF(ISERROR((H101-I101)/ABS(I101)),"",(H101-I101)/ABS(I101))</f>
        <v>-0.10707376561348755</v>
      </c>
      <c r="L101" s="78">
        <v>37306</v>
      </c>
      <c r="M101" s="80">
        <f t="shared" ref="M101:M102" si="11">H101/L101</f>
        <v>0.38527663110491606</v>
      </c>
      <c r="N101" s="75"/>
    </row>
    <row r="102" spans="1:14" ht="9" x14ac:dyDescent="0.15">
      <c r="A102" s="67" t="s">
        <v>88</v>
      </c>
      <c r="B102" s="78" t="s">
        <v>98</v>
      </c>
      <c r="C102" s="78" t="s">
        <v>98</v>
      </c>
      <c r="D102" s="78" t="s">
        <v>98</v>
      </c>
      <c r="E102" s="79" t="s">
        <v>98</v>
      </c>
      <c r="G102" s="67" t="s">
        <v>8</v>
      </c>
      <c r="H102" s="78">
        <v>6834033.1699999999</v>
      </c>
      <c r="I102" s="78">
        <v>7140710.5999999996</v>
      </c>
      <c r="J102" s="78">
        <v>-306677.43</v>
      </c>
      <c r="K102" s="76">
        <f t="shared" si="10"/>
        <v>-4.2947746685042761E-2</v>
      </c>
      <c r="L102" s="78">
        <v>8093780</v>
      </c>
      <c r="M102" s="80">
        <f t="shared" si="11"/>
        <v>0.84435618091917497</v>
      </c>
      <c r="N102" s="75"/>
    </row>
    <row r="103" spans="1:14" ht="9" x14ac:dyDescent="0.15">
      <c r="A103" s="67" t="s">
        <v>4</v>
      </c>
      <c r="B103" s="78"/>
      <c r="C103" s="78"/>
      <c r="D103" s="78"/>
      <c r="E103" s="79"/>
      <c r="G103" s="67" t="s">
        <v>4</v>
      </c>
      <c r="H103" s="78"/>
      <c r="I103" s="78"/>
      <c r="J103" s="78"/>
      <c r="K103" s="76"/>
      <c r="L103" s="78"/>
      <c r="M103" s="80"/>
      <c r="N103" s="75"/>
    </row>
    <row r="104" spans="1:14" ht="9" x14ac:dyDescent="0.15">
      <c r="A104" s="67" t="s">
        <v>86</v>
      </c>
      <c r="B104" s="78" t="s">
        <v>98</v>
      </c>
      <c r="C104" s="78" t="s">
        <v>98</v>
      </c>
      <c r="D104" s="78" t="s">
        <v>98</v>
      </c>
      <c r="E104" s="79" t="s">
        <v>98</v>
      </c>
      <c r="G104" s="67" t="s">
        <v>41</v>
      </c>
      <c r="H104" s="78">
        <v>23269.5</v>
      </c>
      <c r="I104" s="78">
        <v>3096.69</v>
      </c>
      <c r="J104" s="78">
        <v>20172.810000000001</v>
      </c>
      <c r="K104" s="76">
        <f t="shared" ref="K104:K106" si="12">IF(ISERROR((H104-I104)/ABS(I104)),"",(H104-I104)/ABS(I104))</f>
        <v>6.5143136704029141</v>
      </c>
      <c r="L104" s="78">
        <v>3244</v>
      </c>
      <c r="M104" s="80">
        <f t="shared" ref="M104:M106" si="13">H104/L104</f>
        <v>7.1730887792848339</v>
      </c>
      <c r="N104" s="75"/>
    </row>
    <row r="105" spans="1:14" ht="9" x14ac:dyDescent="0.15">
      <c r="A105" s="90" t="s">
        <v>90</v>
      </c>
      <c r="B105" s="78" t="s">
        <v>98</v>
      </c>
      <c r="C105" s="78" t="s">
        <v>98</v>
      </c>
      <c r="D105" s="78" t="s">
        <v>98</v>
      </c>
      <c r="E105" s="79" t="s">
        <v>98</v>
      </c>
      <c r="G105" s="91" t="s">
        <v>89</v>
      </c>
      <c r="H105" s="78">
        <v>-67256219.150000006</v>
      </c>
      <c r="I105" s="78">
        <v>-64330946.890000001</v>
      </c>
      <c r="J105" s="78">
        <v>-2925272.26</v>
      </c>
      <c r="K105" s="76">
        <f t="shared" si="12"/>
        <v>-4.547224005581562E-2</v>
      </c>
      <c r="L105" s="78">
        <v>-78812980</v>
      </c>
      <c r="M105" s="80">
        <f t="shared" si="13"/>
        <v>0.85336475222736163</v>
      </c>
      <c r="N105" s="75"/>
    </row>
    <row r="106" spans="1:14" ht="9" x14ac:dyDescent="0.15">
      <c r="A106" s="67" t="s">
        <v>87</v>
      </c>
      <c r="B106" s="78" t="s">
        <v>98</v>
      </c>
      <c r="C106" s="78" t="s">
        <v>98</v>
      </c>
      <c r="D106" s="78" t="s">
        <v>98</v>
      </c>
      <c r="E106" s="79" t="s">
        <v>98</v>
      </c>
      <c r="G106" s="67" t="s">
        <v>87</v>
      </c>
      <c r="H106" s="78">
        <v>1089.96</v>
      </c>
      <c r="I106" s="78">
        <v>56701.94</v>
      </c>
      <c r="J106" s="78">
        <v>-55611.98</v>
      </c>
      <c r="K106" s="76">
        <f t="shared" si="12"/>
        <v>-0.98077737728197656</v>
      </c>
      <c r="L106" s="78">
        <v>21086</v>
      </c>
      <c r="M106" s="80">
        <f t="shared" si="13"/>
        <v>5.1691169496348291E-2</v>
      </c>
      <c r="N106" s="75"/>
    </row>
    <row r="107" spans="1:14" ht="9" x14ac:dyDescent="0.15">
      <c r="A107" s="67" t="s">
        <v>53</v>
      </c>
      <c r="B107" s="78"/>
      <c r="C107" s="78"/>
      <c r="D107" s="78"/>
      <c r="E107" s="79"/>
      <c r="G107" s="67" t="s">
        <v>53</v>
      </c>
      <c r="H107" s="66"/>
      <c r="I107" s="78"/>
      <c r="J107" s="78"/>
      <c r="K107" s="76"/>
      <c r="L107" s="78"/>
      <c r="M107" s="80"/>
      <c r="N107" s="75"/>
    </row>
    <row r="108" spans="1:14" ht="9" x14ac:dyDescent="0.15">
      <c r="A108" s="67" t="s">
        <v>88</v>
      </c>
      <c r="B108" s="78" t="s">
        <v>98</v>
      </c>
      <c r="C108" s="78" t="s">
        <v>98</v>
      </c>
      <c r="D108" s="78" t="s">
        <v>98</v>
      </c>
      <c r="E108" s="79" t="s">
        <v>98</v>
      </c>
      <c r="G108" s="67" t="s">
        <v>8</v>
      </c>
      <c r="H108" s="78">
        <v>3396485.17</v>
      </c>
      <c r="I108" s="78">
        <v>1882961.21</v>
      </c>
      <c r="J108" s="78">
        <v>1513523.96</v>
      </c>
      <c r="K108" s="76">
        <f>IF(ISERROR((H108-I108)/ABS(I108)),"",(H108-I108)/ABS(I108))</f>
        <v>0.80379986160203476</v>
      </c>
      <c r="L108" s="78">
        <v>3185608</v>
      </c>
      <c r="M108" s="80">
        <f>H108/L108</f>
        <v>1.0661968358944351</v>
      </c>
      <c r="N108" s="75"/>
    </row>
    <row r="109" spans="1:14" ht="9" x14ac:dyDescent="0.15">
      <c r="A109" s="67" t="s">
        <v>5</v>
      </c>
      <c r="B109" s="78"/>
      <c r="C109" s="78"/>
      <c r="D109" s="78"/>
      <c r="E109" s="79"/>
      <c r="G109" s="67" t="s">
        <v>5</v>
      </c>
      <c r="H109" s="78"/>
      <c r="I109" s="78"/>
      <c r="J109" s="78"/>
      <c r="K109" s="76"/>
      <c r="L109" s="78"/>
      <c r="M109" s="80"/>
      <c r="N109" s="75"/>
    </row>
    <row r="110" spans="1:14" ht="9" x14ac:dyDescent="0.15">
      <c r="A110" s="67" t="s">
        <v>86</v>
      </c>
      <c r="B110" s="78" t="s">
        <v>98</v>
      </c>
      <c r="C110" s="78" t="s">
        <v>98</v>
      </c>
      <c r="D110" s="78" t="s">
        <v>98</v>
      </c>
      <c r="E110" s="79" t="s">
        <v>98</v>
      </c>
      <c r="G110" s="67" t="s">
        <v>41</v>
      </c>
      <c r="H110" s="78">
        <v>13333.9</v>
      </c>
      <c r="I110" s="78">
        <v>17119.72</v>
      </c>
      <c r="J110" s="78">
        <v>-3785.82</v>
      </c>
      <c r="K110" s="76">
        <f t="shared" ref="K110:K111" si="14">IF(ISERROR((H110-I110)/ABS(I110)),"",(H110-I110)/ABS(I110))</f>
        <v>-0.22113796253677054</v>
      </c>
      <c r="L110" s="78">
        <v>47038</v>
      </c>
      <c r="M110" s="80">
        <f t="shared" ref="M110:M111" si="15">H110/L110</f>
        <v>0.28347081083379394</v>
      </c>
      <c r="N110" s="75"/>
    </row>
    <row r="111" spans="1:14" ht="9" x14ac:dyDescent="0.15">
      <c r="A111" s="67" t="s">
        <v>88</v>
      </c>
      <c r="B111" s="78" t="s">
        <v>98</v>
      </c>
      <c r="C111" s="78" t="s">
        <v>98</v>
      </c>
      <c r="D111" s="78" t="s">
        <v>98</v>
      </c>
      <c r="E111" s="79" t="s">
        <v>98</v>
      </c>
      <c r="G111" s="67" t="s">
        <v>8</v>
      </c>
      <c r="H111" s="78">
        <v>3057641.98</v>
      </c>
      <c r="I111" s="78">
        <v>2749402.25</v>
      </c>
      <c r="J111" s="78">
        <v>308239.73</v>
      </c>
      <c r="K111" s="76">
        <f t="shared" si="14"/>
        <v>0.11211154351823201</v>
      </c>
      <c r="L111" s="78">
        <v>3114240</v>
      </c>
      <c r="M111" s="80">
        <f t="shared" si="15"/>
        <v>0.98182605707973691</v>
      </c>
      <c r="N111" s="75"/>
    </row>
    <row r="112" spans="1:14" ht="5.0999999999999996" customHeight="1" x14ac:dyDescent="0.15">
      <c r="A112" s="77"/>
      <c r="B112" s="82"/>
      <c r="C112" s="82"/>
      <c r="D112" s="82"/>
      <c r="E112" s="81"/>
      <c r="G112" s="77"/>
      <c r="H112" s="82"/>
      <c r="I112" s="82"/>
      <c r="J112" s="82"/>
      <c r="K112" s="83"/>
      <c r="L112" s="82"/>
      <c r="M112" s="84"/>
      <c r="N112" s="75"/>
    </row>
    <row r="113" spans="1:14" ht="3" customHeight="1" x14ac:dyDescent="0.15">
      <c r="A113" s="67"/>
      <c r="B113" s="78"/>
      <c r="C113" s="78"/>
      <c r="D113" s="78"/>
      <c r="E113" s="79"/>
      <c r="G113" s="67"/>
      <c r="H113" s="78"/>
      <c r="I113" s="78"/>
      <c r="J113" s="78"/>
      <c r="K113" s="76"/>
      <c r="L113" s="78"/>
      <c r="M113" s="80"/>
      <c r="N113" s="75"/>
    </row>
    <row r="114" spans="1:14" s="11" customFormat="1" ht="9" x14ac:dyDescent="0.15">
      <c r="A114" s="69" t="s">
        <v>44</v>
      </c>
      <c r="B114" s="66" t="s">
        <v>98</v>
      </c>
      <c r="C114" s="66" t="s">
        <v>98</v>
      </c>
      <c r="D114" s="66" t="s">
        <v>98</v>
      </c>
      <c r="E114" s="86" t="s">
        <v>98</v>
      </c>
      <c r="G114" s="69" t="s">
        <v>44</v>
      </c>
      <c r="H114" s="66">
        <v>-53915992.340000004</v>
      </c>
      <c r="I114" s="66">
        <v>-52464857.82</v>
      </c>
      <c r="J114" s="66">
        <v>-1451134.52</v>
      </c>
      <c r="K114" s="87">
        <f>IF(ISERROR((H114-I114)/ABS(I114)),"",(H114-I114)/ABS(I114))</f>
        <v>-2.7659171878034135E-2</v>
      </c>
      <c r="L114" s="66">
        <v>-64310678</v>
      </c>
      <c r="M114" s="88">
        <f>H114/L114</f>
        <v>0.8383676555237064</v>
      </c>
      <c r="N114" s="71"/>
    </row>
    <row r="115" spans="1:14" ht="3" customHeight="1" x14ac:dyDescent="0.15">
      <c r="A115" s="77"/>
      <c r="B115" s="82"/>
      <c r="C115" s="82"/>
      <c r="D115" s="82"/>
      <c r="E115" s="81"/>
      <c r="G115" s="77"/>
      <c r="H115" s="82"/>
      <c r="I115" s="82"/>
      <c r="J115" s="82"/>
      <c r="K115" s="83"/>
      <c r="L115" s="82"/>
      <c r="M115" s="84"/>
      <c r="N115" s="75"/>
    </row>
    <row r="116" spans="1:14" ht="8.1" customHeight="1" x14ac:dyDescent="0.15">
      <c r="A116" s="77"/>
      <c r="B116" s="82"/>
      <c r="C116" s="82"/>
      <c r="D116" s="82"/>
      <c r="E116" s="81"/>
      <c r="G116" s="77"/>
      <c r="H116" s="82"/>
      <c r="I116" s="82"/>
      <c r="J116" s="82"/>
      <c r="K116" s="83"/>
      <c r="L116" s="82"/>
      <c r="M116" s="84"/>
      <c r="N116" s="75"/>
    </row>
    <row r="117" spans="1:14" ht="3" customHeight="1" x14ac:dyDescent="0.15">
      <c r="A117" s="67"/>
      <c r="B117" s="78"/>
      <c r="C117" s="78"/>
      <c r="D117" s="78"/>
      <c r="E117" s="79"/>
      <c r="G117" s="67"/>
      <c r="H117" s="78"/>
      <c r="I117" s="78"/>
      <c r="J117" s="78"/>
      <c r="K117" s="76"/>
      <c r="L117" s="78"/>
      <c r="M117" s="80"/>
      <c r="N117" s="75"/>
    </row>
    <row r="118" spans="1:14" s="11" customFormat="1" ht="9" x14ac:dyDescent="0.15">
      <c r="A118" s="69" t="s">
        <v>82</v>
      </c>
      <c r="B118" s="66" t="s">
        <v>98</v>
      </c>
      <c r="C118" s="66" t="s">
        <v>98</v>
      </c>
      <c r="D118" s="66" t="s">
        <v>98</v>
      </c>
      <c r="E118" s="86" t="s">
        <v>98</v>
      </c>
      <c r="G118" s="69" t="s">
        <v>82</v>
      </c>
      <c r="H118" s="66">
        <v>194305618.19</v>
      </c>
      <c r="I118" s="66">
        <v>138422455.19999999</v>
      </c>
      <c r="J118" s="66">
        <v>55883162.990000002</v>
      </c>
      <c r="K118" s="87">
        <f>IF(ISERROR((H118-I118)/ABS(I118)),"",(H118-I118)/ABS(I118))</f>
        <v>0.40371457730075005</v>
      </c>
      <c r="L118" s="66">
        <v>212808022</v>
      </c>
      <c r="M118" s="88">
        <f>H118/L118</f>
        <v>0.91305589123891207</v>
      </c>
      <c r="N118" s="71"/>
    </row>
    <row r="119" spans="1:14" ht="3" customHeight="1" x14ac:dyDescent="0.15">
      <c r="A119" s="77"/>
      <c r="B119" s="82"/>
      <c r="C119" s="82"/>
      <c r="D119" s="82"/>
      <c r="E119" s="81"/>
      <c r="G119" s="77"/>
      <c r="H119" s="82"/>
      <c r="I119" s="82"/>
      <c r="J119" s="82"/>
      <c r="K119" s="83"/>
      <c r="L119" s="82"/>
      <c r="M119" s="84"/>
      <c r="N119" s="75"/>
    </row>
    <row r="120" spans="1:14" ht="8.1" customHeight="1" x14ac:dyDescent="0.15">
      <c r="A120" s="74"/>
      <c r="B120" s="82"/>
      <c r="C120" s="82"/>
      <c r="D120" s="82"/>
      <c r="E120" s="81"/>
      <c r="G120" s="73"/>
      <c r="H120" s="82"/>
      <c r="I120" s="82"/>
      <c r="J120" s="82"/>
      <c r="K120" s="83"/>
      <c r="L120" s="82"/>
      <c r="M120" s="84"/>
      <c r="N120" s="75"/>
    </row>
    <row r="121" spans="1:14" ht="3" customHeight="1" x14ac:dyDescent="0.15">
      <c r="A121" s="67"/>
      <c r="B121" s="78"/>
      <c r="C121" s="78"/>
      <c r="D121" s="78"/>
      <c r="E121" s="79"/>
      <c r="G121" s="67"/>
      <c r="H121" s="78"/>
      <c r="I121" s="78"/>
      <c r="J121" s="78"/>
      <c r="K121" s="92"/>
      <c r="L121" s="78"/>
      <c r="M121" s="80"/>
      <c r="N121" s="75"/>
    </row>
    <row r="122" spans="1:14" s="11" customFormat="1" ht="9" x14ac:dyDescent="0.15">
      <c r="A122" s="69" t="s">
        <v>9</v>
      </c>
      <c r="B122" s="66">
        <v>308284291.86000001</v>
      </c>
      <c r="C122" s="66">
        <v>47042921.82</v>
      </c>
      <c r="D122" s="66">
        <v>1522330.74</v>
      </c>
      <c r="E122" s="86">
        <v>262763700.78</v>
      </c>
      <c r="G122" s="69" t="s">
        <v>9</v>
      </c>
      <c r="H122" s="66">
        <v>2102392015.0799999</v>
      </c>
      <c r="I122" s="66">
        <v>1870514021.2</v>
      </c>
      <c r="J122" s="66">
        <v>231877993.88</v>
      </c>
      <c r="K122" s="87">
        <f>IF(ISERROR((H122-I122)/ABS(I122)),"",(H122-I122)/ABS(I122))</f>
        <v>0.12396485204170886</v>
      </c>
      <c r="L122" s="66">
        <v>2259526228</v>
      </c>
      <c r="M122" s="88">
        <f>H122/L122</f>
        <v>0.93045700865393977</v>
      </c>
      <c r="N122" s="71"/>
    </row>
    <row r="123" spans="1:14" ht="3" customHeight="1" x14ac:dyDescent="0.15">
      <c r="A123" s="73"/>
      <c r="B123" s="82"/>
      <c r="C123" s="82"/>
      <c r="D123" s="82"/>
      <c r="E123" s="81"/>
      <c r="G123" s="73"/>
      <c r="H123" s="82"/>
      <c r="I123" s="82"/>
      <c r="J123" s="82"/>
      <c r="K123" s="93"/>
      <c r="L123" s="82"/>
      <c r="M123" s="94"/>
      <c r="N123" s="75"/>
    </row>
    <row r="124" spans="1:14" ht="6" customHeight="1" x14ac:dyDescent="0.15">
      <c r="A124" s="75"/>
      <c r="B124" s="95"/>
      <c r="C124" s="95"/>
      <c r="D124" s="95"/>
      <c r="E124" s="95"/>
      <c r="G124" s="75"/>
      <c r="H124" s="95"/>
      <c r="I124" s="95"/>
      <c r="J124" s="95"/>
      <c r="K124" s="75"/>
      <c r="L124" s="95"/>
      <c r="M124" s="75"/>
      <c r="N124" s="75"/>
    </row>
    <row r="125" spans="1:14" ht="9" customHeight="1" x14ac:dyDescent="0.15">
      <c r="A125" s="62" t="s">
        <v>83</v>
      </c>
      <c r="B125" s="63">
        <v>100000</v>
      </c>
      <c r="C125" s="38"/>
      <c r="D125" s="95"/>
      <c r="E125" s="96"/>
      <c r="G125" s="62" t="s">
        <v>83</v>
      </c>
      <c r="H125" s="63">
        <v>2563110.56</v>
      </c>
      <c r="I125" s="38"/>
      <c r="J125" s="95"/>
      <c r="K125" s="75"/>
      <c r="L125" s="95"/>
      <c r="M125" s="75"/>
      <c r="N125" s="75"/>
    </row>
    <row r="126" spans="1:14" ht="9.75" customHeight="1" x14ac:dyDescent="0.15">
      <c r="A126" s="101" t="s">
        <v>150</v>
      </c>
      <c r="B126" s="101"/>
      <c r="C126" s="101"/>
      <c r="D126" s="101"/>
      <c r="E126" s="101"/>
      <c r="F126" s="6"/>
      <c r="G126" s="101"/>
      <c r="H126" s="101"/>
      <c r="I126" s="101"/>
      <c r="J126" s="101"/>
      <c r="K126" s="101"/>
      <c r="L126" s="101"/>
      <c r="M126" s="101"/>
    </row>
    <row r="127" spans="1:14" ht="8.1" customHeight="1" x14ac:dyDescent="0.15">
      <c r="A127" s="50"/>
      <c r="B127" s="50"/>
      <c r="C127" s="50"/>
      <c r="D127" s="50"/>
      <c r="E127" s="50"/>
      <c r="F127" s="6"/>
      <c r="G127" s="50"/>
      <c r="H127" s="50"/>
      <c r="I127" s="50"/>
      <c r="J127" s="50"/>
      <c r="K127" s="50"/>
      <c r="L127" s="50"/>
      <c r="M127" s="50"/>
    </row>
    <row r="128" spans="1:14" ht="8.25" customHeight="1" x14ac:dyDescent="0.15">
      <c r="A128" s="97" t="s">
        <v>39</v>
      </c>
      <c r="B128" s="47"/>
      <c r="C128" s="98" t="s">
        <v>40</v>
      </c>
      <c r="D128" s="49"/>
      <c r="E128" s="47"/>
      <c r="G128" s="101"/>
      <c r="H128" s="101"/>
      <c r="I128" s="101"/>
      <c r="J128" s="101"/>
      <c r="K128" s="101"/>
      <c r="L128" s="101"/>
      <c r="M128" s="101"/>
    </row>
    <row r="129" spans="1:13" ht="9" customHeight="1" x14ac:dyDescent="0.15">
      <c r="A129" s="97" t="s">
        <v>15</v>
      </c>
      <c r="C129" s="99" t="s">
        <v>125</v>
      </c>
      <c r="D129" s="14"/>
      <c r="E129" s="14"/>
      <c r="G129" s="101" t="str">
        <f>+A126</f>
        <v>Vitoria-Gasteizen, 2021eko ABENDUAREN 10ean / Vitoria-Gasteiz, 10 de DICIEMBRE DE 2021</v>
      </c>
      <c r="H129" s="101"/>
      <c r="I129" s="101"/>
      <c r="J129" s="101"/>
      <c r="K129" s="101"/>
      <c r="L129" s="101"/>
      <c r="M129" s="101"/>
    </row>
    <row r="130" spans="1:13" ht="9" customHeight="1" x14ac:dyDescent="0.15">
      <c r="A130" s="97"/>
      <c r="C130" s="99"/>
      <c r="D130" s="14"/>
      <c r="E130" s="14"/>
      <c r="G130" s="97"/>
      <c r="H130" s="14"/>
      <c r="I130" s="14"/>
      <c r="J130" s="99"/>
      <c r="L130" s="14"/>
    </row>
    <row r="131" spans="1:13" ht="9" customHeight="1" x14ac:dyDescent="0.15">
      <c r="A131" s="97"/>
      <c r="C131" s="99"/>
      <c r="D131" s="14"/>
      <c r="E131" s="14"/>
      <c r="G131" s="97"/>
      <c r="H131" s="14"/>
      <c r="I131" s="14"/>
      <c r="J131" s="99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95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3:13" ht="9" x14ac:dyDescent="0.15">
      <c r="M266" s="100"/>
    </row>
  </sheetData>
  <mergeCells count="4">
    <mergeCell ref="A126:E126"/>
    <mergeCell ref="G126:M126"/>
    <mergeCell ref="G128:M128"/>
    <mergeCell ref="G129:M129"/>
  </mergeCells>
  <printOptions horizontalCentered="1" gridLinesSet="0"/>
  <pageMargins left="0" right="0" top="0" bottom="0" header="0" footer="3.937007874015748E-2"/>
  <pageSetup paperSize="9" scale="82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1265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11265" r:id="rId4"/>
      </mc:Fallback>
    </mc:AlternateContent>
    <mc:AlternateContent xmlns:mc="http://schemas.openxmlformats.org/markup-compatibility/2006">
      <mc:Choice Requires="x14">
        <oleObject progId="Word.Picture.8" shapeId="11266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371475</xdr:colOff>
                <xdr:row>131</xdr:row>
                <xdr:rowOff>95250</xdr:rowOff>
              </to>
            </anchor>
          </objectPr>
        </oleObject>
      </mc:Choice>
      <mc:Fallback>
        <oleObject progId="Word.Picture.8" shapeId="11266" r:id="rId6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6CC20-CFAB-484F-8C02-3E29228ACF2C}">
  <dimension ref="A1:M266"/>
  <sheetViews>
    <sheetView showGridLines="0" tabSelected="1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10.285156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3" ht="9.9499999999999993" customHeight="1" x14ac:dyDescent="0.15"/>
    <row r="2" spans="1:13" ht="8.1" customHeight="1" x14ac:dyDescent="0.15"/>
    <row r="3" spans="1:13" ht="8.1" customHeight="1" x14ac:dyDescent="0.15"/>
    <row r="4" spans="1:13" ht="8.1" customHeight="1" x14ac:dyDescent="0.15"/>
    <row r="5" spans="1:13" ht="8.1" customHeight="1" x14ac:dyDescent="0.15"/>
    <row r="6" spans="1:13" ht="8.1" customHeight="1" x14ac:dyDescent="0.15"/>
    <row r="7" spans="1:13" x14ac:dyDescent="0.15">
      <c r="E7" s="16" t="s">
        <v>114</v>
      </c>
      <c r="M7" s="16" t="s">
        <v>114</v>
      </c>
    </row>
    <row r="8" spans="1:13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3" s="11" customFormat="1" ht="10.5" x14ac:dyDescent="0.15">
      <c r="A9" s="60" t="s">
        <v>151</v>
      </c>
      <c r="B9" s="69" t="s">
        <v>26</v>
      </c>
      <c r="C9" s="69" t="s">
        <v>16</v>
      </c>
      <c r="D9" s="69" t="s">
        <v>28</v>
      </c>
      <c r="E9" s="70" t="s">
        <v>17</v>
      </c>
      <c r="F9" s="71"/>
      <c r="G9" s="60" t="s">
        <v>154</v>
      </c>
      <c r="H9" s="69" t="s">
        <v>19</v>
      </c>
      <c r="I9" s="69" t="s">
        <v>29</v>
      </c>
      <c r="J9" s="69" t="s">
        <v>20</v>
      </c>
      <c r="K9" s="69" t="s">
        <v>21</v>
      </c>
      <c r="L9" s="69" t="s">
        <v>33</v>
      </c>
      <c r="M9" s="70" t="s">
        <v>24</v>
      </c>
    </row>
    <row r="10" spans="1:13" s="11" customFormat="1" ht="10.5" x14ac:dyDescent="0.15">
      <c r="A10" s="60"/>
      <c r="B10" s="69" t="s">
        <v>27</v>
      </c>
      <c r="C10" s="69"/>
      <c r="D10" s="69" t="s">
        <v>26</v>
      </c>
      <c r="E10" s="70"/>
      <c r="F10" s="71"/>
      <c r="G10" s="60"/>
      <c r="H10" s="69" t="s">
        <v>31</v>
      </c>
      <c r="I10" s="69" t="s">
        <v>35</v>
      </c>
      <c r="J10" s="69"/>
      <c r="K10" s="69"/>
      <c r="L10" s="69" t="s">
        <v>34</v>
      </c>
      <c r="M10" s="70"/>
    </row>
    <row r="11" spans="1:13" s="11" customFormat="1" ht="10.5" x14ac:dyDescent="0.15">
      <c r="A11" s="60" t="s">
        <v>152</v>
      </c>
      <c r="B11" s="69" t="s">
        <v>25</v>
      </c>
      <c r="C11" s="69" t="s">
        <v>13</v>
      </c>
      <c r="D11" s="69" t="s">
        <v>14</v>
      </c>
      <c r="E11" s="70" t="s">
        <v>18</v>
      </c>
      <c r="F11" s="71"/>
      <c r="G11" s="60" t="s">
        <v>155</v>
      </c>
      <c r="H11" s="69" t="s">
        <v>32</v>
      </c>
      <c r="I11" s="69" t="s">
        <v>30</v>
      </c>
      <c r="J11" s="69" t="s">
        <v>12</v>
      </c>
      <c r="K11" s="69" t="s">
        <v>22</v>
      </c>
      <c r="L11" s="69" t="s">
        <v>23</v>
      </c>
      <c r="M11" s="70" t="s">
        <v>36</v>
      </c>
    </row>
    <row r="12" spans="1:13" ht="5.0999999999999996" customHeight="1" x14ac:dyDescent="0.15">
      <c r="A12" s="7"/>
      <c r="B12" s="5"/>
      <c r="C12" s="5"/>
      <c r="D12" s="5"/>
      <c r="E12" s="9"/>
      <c r="F12" s="75"/>
      <c r="G12" s="72"/>
      <c r="H12" s="73"/>
      <c r="I12" s="73"/>
      <c r="J12" s="73"/>
      <c r="K12" s="73"/>
      <c r="L12" s="73"/>
      <c r="M12" s="74"/>
    </row>
    <row r="13" spans="1:13" ht="5.0999999999999996" customHeight="1" x14ac:dyDescent="0.15">
      <c r="A13" s="4"/>
      <c r="B13" s="4"/>
      <c r="C13" s="4"/>
      <c r="D13" s="4"/>
      <c r="E13" s="10"/>
      <c r="F13" s="75"/>
      <c r="G13" s="4"/>
      <c r="H13" s="67"/>
      <c r="I13" s="67"/>
      <c r="J13" s="67"/>
      <c r="K13" s="76"/>
      <c r="L13" s="67"/>
      <c r="M13" s="77"/>
    </row>
    <row r="14" spans="1:13" ht="9" customHeight="1" x14ac:dyDescent="0.15">
      <c r="A14" s="67" t="s">
        <v>0</v>
      </c>
      <c r="B14" s="4"/>
      <c r="C14" s="4"/>
      <c r="D14" s="4"/>
      <c r="E14" s="10"/>
      <c r="F14" s="75"/>
      <c r="G14" s="67" t="s">
        <v>0</v>
      </c>
      <c r="H14" s="67"/>
      <c r="I14" s="67"/>
      <c r="J14" s="67"/>
      <c r="K14" s="76"/>
      <c r="L14" s="67"/>
      <c r="M14" s="77"/>
    </row>
    <row r="15" spans="1:13" ht="9" x14ac:dyDescent="0.15">
      <c r="A15" s="67" t="s">
        <v>84</v>
      </c>
      <c r="B15" s="78">
        <v>123283685.19</v>
      </c>
      <c r="C15" s="78">
        <v>12.96</v>
      </c>
      <c r="D15" s="78">
        <v>453928.66</v>
      </c>
      <c r="E15" s="79">
        <v>123737600.89</v>
      </c>
      <c r="F15" s="75"/>
      <c r="G15" s="67" t="s">
        <v>84</v>
      </c>
      <c r="H15" s="78">
        <v>893830486.63</v>
      </c>
      <c r="I15" s="78">
        <v>848321145.26999998</v>
      </c>
      <c r="J15" s="78">
        <v>45509341.359999999</v>
      </c>
      <c r="K15" s="76">
        <f>IF(ISERROR((H15-I15)/ABS(I15)),"",(H15-I15)/ABS(I15))</f>
        <v>5.3646359770409234E-2</v>
      </c>
      <c r="L15" s="78">
        <v>851200000</v>
      </c>
      <c r="M15" s="80">
        <f t="shared" ref="M15:M21" si="0">H15/L15</f>
        <v>1.0500828085408835</v>
      </c>
    </row>
    <row r="16" spans="1:13" ht="9" x14ac:dyDescent="0.15">
      <c r="A16" s="67" t="s">
        <v>46</v>
      </c>
      <c r="B16" s="78">
        <v>899490.46</v>
      </c>
      <c r="C16" s="78" t="s">
        <v>98</v>
      </c>
      <c r="D16" s="78">
        <v>16026.51</v>
      </c>
      <c r="E16" s="79">
        <v>915516.97</v>
      </c>
      <c r="F16" s="75"/>
      <c r="G16" s="67" t="s">
        <v>46</v>
      </c>
      <c r="H16" s="78">
        <v>17680650.129999999</v>
      </c>
      <c r="I16" s="78">
        <v>19778275.609999999</v>
      </c>
      <c r="J16" s="78">
        <v>-2097625.48</v>
      </c>
      <c r="K16" s="76">
        <f t="shared" ref="K16:K24" si="1">IF(ISERROR((H16-I16)/ABS(I16)),"",(H16-I16)/ABS(I16))</f>
        <v>-0.10605704568801894</v>
      </c>
      <c r="L16" s="78">
        <v>19400000</v>
      </c>
      <c r="M16" s="80">
        <f t="shared" si="0"/>
        <v>0.91137371804123701</v>
      </c>
    </row>
    <row r="17" spans="1:13" ht="9" x14ac:dyDescent="0.15">
      <c r="A17" s="67" t="s">
        <v>47</v>
      </c>
      <c r="B17" s="78">
        <v>306531.58</v>
      </c>
      <c r="C17" s="78" t="s">
        <v>98</v>
      </c>
      <c r="D17" s="78">
        <v>17781.14</v>
      </c>
      <c r="E17" s="79">
        <v>324312.71999999997</v>
      </c>
      <c r="F17" s="75"/>
      <c r="G17" s="67" t="s">
        <v>47</v>
      </c>
      <c r="H17" s="78">
        <v>8922787.1500000004</v>
      </c>
      <c r="I17" s="78">
        <v>8767067.3699999992</v>
      </c>
      <c r="J17" s="78">
        <v>155719.78</v>
      </c>
      <c r="K17" s="76">
        <f t="shared" si="1"/>
        <v>1.776190069359547E-2</v>
      </c>
      <c r="L17" s="78">
        <v>8600000</v>
      </c>
      <c r="M17" s="80">
        <f t="shared" si="0"/>
        <v>1.0375333895348837</v>
      </c>
    </row>
    <row r="18" spans="1:13" ht="9" x14ac:dyDescent="0.15">
      <c r="A18" s="67" t="s">
        <v>63</v>
      </c>
      <c r="B18" s="78">
        <v>1323358.3999999999</v>
      </c>
      <c r="C18" s="78" t="s">
        <v>98</v>
      </c>
      <c r="D18" s="78" t="s">
        <v>98</v>
      </c>
      <c r="E18" s="79">
        <v>1323358.3999999999</v>
      </c>
      <c r="F18" s="75"/>
      <c r="G18" s="67" t="s">
        <v>63</v>
      </c>
      <c r="H18" s="78">
        <v>5478427.3700000001</v>
      </c>
      <c r="I18" s="78">
        <v>3801779.56</v>
      </c>
      <c r="J18" s="78">
        <v>1676647.81</v>
      </c>
      <c r="K18" s="76">
        <f t="shared" si="1"/>
        <v>0.44101657751034889</v>
      </c>
      <c r="L18" s="78">
        <v>3200000</v>
      </c>
      <c r="M18" s="80">
        <f t="shared" si="0"/>
        <v>1.712008553125</v>
      </c>
    </row>
    <row r="19" spans="1:13" ht="9" x14ac:dyDescent="0.15">
      <c r="A19" s="67" t="s">
        <v>64</v>
      </c>
      <c r="B19" s="78" t="s">
        <v>98</v>
      </c>
      <c r="C19" s="78" t="s">
        <v>98</v>
      </c>
      <c r="D19" s="78" t="s">
        <v>98</v>
      </c>
      <c r="E19" s="79" t="s">
        <v>98</v>
      </c>
      <c r="F19" s="75"/>
      <c r="G19" s="67" t="s">
        <v>64</v>
      </c>
      <c r="H19" s="78">
        <v>958718.03</v>
      </c>
      <c r="I19" s="78">
        <v>469723.45</v>
      </c>
      <c r="J19" s="78">
        <v>488994.58</v>
      </c>
      <c r="K19" s="76">
        <f t="shared" si="1"/>
        <v>1.0410265444486537</v>
      </c>
      <c r="L19" s="78">
        <v>500000</v>
      </c>
      <c r="M19" s="80">
        <f t="shared" si="0"/>
        <v>1.91743606</v>
      </c>
    </row>
    <row r="20" spans="1:13" ht="9" x14ac:dyDescent="0.15">
      <c r="A20" s="67" t="s">
        <v>48</v>
      </c>
      <c r="B20" s="78">
        <v>60229.06</v>
      </c>
      <c r="C20" s="78">
        <v>378.68</v>
      </c>
      <c r="D20" s="78">
        <v>27689.3</v>
      </c>
      <c r="E20" s="79">
        <v>87539.68</v>
      </c>
      <c r="F20" s="75"/>
      <c r="G20" s="67" t="s">
        <v>48</v>
      </c>
      <c r="H20" s="78">
        <v>10632069.65</v>
      </c>
      <c r="I20" s="78">
        <v>10324929.289999999</v>
      </c>
      <c r="J20" s="78">
        <v>307140.36</v>
      </c>
      <c r="K20" s="76">
        <f t="shared" si="1"/>
        <v>2.9747454086438717E-2</v>
      </c>
      <c r="L20" s="78">
        <v>29900000</v>
      </c>
      <c r="M20" s="80">
        <f t="shared" si="0"/>
        <v>0.35558761371237457</v>
      </c>
    </row>
    <row r="21" spans="1:13" ht="9" x14ac:dyDescent="0.15">
      <c r="A21" s="67" t="s">
        <v>65</v>
      </c>
      <c r="B21" s="78">
        <v>759247.83</v>
      </c>
      <c r="C21" s="78">
        <v>4974694.82</v>
      </c>
      <c r="D21" s="78">
        <v>299779.46000000002</v>
      </c>
      <c r="E21" s="79">
        <v>-3915667.53</v>
      </c>
      <c r="F21" s="75"/>
      <c r="G21" s="67" t="s">
        <v>65</v>
      </c>
      <c r="H21" s="78">
        <v>-5464115.71</v>
      </c>
      <c r="I21" s="78">
        <v>-31921643.920000002</v>
      </c>
      <c r="J21" s="78">
        <v>26457528.210000001</v>
      </c>
      <c r="K21" s="76">
        <f t="shared" si="1"/>
        <v>0.82882724574919076</v>
      </c>
      <c r="L21" s="78">
        <v>-16300000</v>
      </c>
      <c r="M21" s="80">
        <f t="shared" si="0"/>
        <v>0.3352218226993865</v>
      </c>
    </row>
    <row r="22" spans="1:13" ht="5.0999999999999996" customHeight="1" x14ac:dyDescent="0.15">
      <c r="A22" s="77"/>
      <c r="B22" s="81"/>
      <c r="C22" s="82"/>
      <c r="D22" s="82"/>
      <c r="E22" s="81"/>
      <c r="F22" s="75"/>
      <c r="G22" s="77"/>
      <c r="H22" s="82"/>
      <c r="I22" s="82"/>
      <c r="J22" s="82"/>
      <c r="K22" s="83" t="str">
        <f t="shared" si="1"/>
        <v/>
      </c>
      <c r="L22" s="82"/>
      <c r="M22" s="84"/>
    </row>
    <row r="23" spans="1:13" ht="3" customHeight="1" x14ac:dyDescent="0.15">
      <c r="A23" s="67"/>
      <c r="B23" s="78"/>
      <c r="C23" s="78"/>
      <c r="D23" s="78"/>
      <c r="E23" s="79"/>
      <c r="F23" s="75"/>
      <c r="G23" s="67"/>
      <c r="H23" s="78"/>
      <c r="I23" s="78"/>
      <c r="J23" s="78"/>
      <c r="K23" s="76" t="str">
        <f t="shared" si="1"/>
        <v/>
      </c>
      <c r="L23" s="78"/>
      <c r="M23" s="80"/>
    </row>
    <row r="24" spans="1:13" s="11" customFormat="1" ht="9" x14ac:dyDescent="0.15">
      <c r="A24" s="85" t="s">
        <v>2</v>
      </c>
      <c r="B24" s="66">
        <v>126632542.52</v>
      </c>
      <c r="C24" s="66">
        <v>4975086.46</v>
      </c>
      <c r="D24" s="66">
        <v>815205.07</v>
      </c>
      <c r="E24" s="86">
        <v>122472661.13</v>
      </c>
      <c r="F24" s="71"/>
      <c r="G24" s="85" t="s">
        <v>2</v>
      </c>
      <c r="H24" s="66">
        <v>932039023.25</v>
      </c>
      <c r="I24" s="66">
        <v>859541276.63</v>
      </c>
      <c r="J24" s="66">
        <v>72497746.620000005</v>
      </c>
      <c r="K24" s="87">
        <f t="shared" si="1"/>
        <v>8.434469477049622E-2</v>
      </c>
      <c r="L24" s="66">
        <v>896500000</v>
      </c>
      <c r="M24" s="88">
        <f>H24/L24</f>
        <v>1.0396419668153931</v>
      </c>
    </row>
    <row r="25" spans="1:13" ht="3" customHeight="1" x14ac:dyDescent="0.15">
      <c r="A25" s="77"/>
      <c r="B25" s="82"/>
      <c r="C25" s="82"/>
      <c r="D25" s="82"/>
      <c r="E25" s="81"/>
      <c r="F25" s="75"/>
      <c r="G25" s="77"/>
      <c r="H25" s="82"/>
      <c r="I25" s="82"/>
      <c r="J25" s="82"/>
      <c r="K25" s="83"/>
      <c r="L25" s="82"/>
      <c r="M25" s="84"/>
    </row>
    <row r="26" spans="1:13" ht="5.0999999999999996" customHeight="1" x14ac:dyDescent="0.15">
      <c r="A26" s="67"/>
      <c r="B26" s="78"/>
      <c r="C26" s="78"/>
      <c r="D26" s="78"/>
      <c r="E26" s="79"/>
      <c r="F26" s="75"/>
      <c r="G26" s="67"/>
      <c r="H26" s="78"/>
      <c r="I26" s="78"/>
      <c r="J26" s="78"/>
      <c r="K26" s="76"/>
      <c r="L26" s="78"/>
      <c r="M26" s="80"/>
    </row>
    <row r="27" spans="1:13" ht="9" customHeight="1" x14ac:dyDescent="0.15">
      <c r="A27" s="67" t="s">
        <v>3</v>
      </c>
      <c r="B27" s="78"/>
      <c r="C27" s="78"/>
      <c r="D27" s="78"/>
      <c r="E27" s="79"/>
      <c r="F27" s="75"/>
      <c r="G27" s="67" t="s">
        <v>3</v>
      </c>
      <c r="H27" s="78"/>
      <c r="I27" s="78"/>
      <c r="J27" s="78"/>
      <c r="K27" s="76"/>
      <c r="L27" s="78"/>
      <c r="M27" s="80"/>
    </row>
    <row r="28" spans="1:13" ht="9" x14ac:dyDescent="0.15">
      <c r="A28" s="67" t="s">
        <v>46</v>
      </c>
      <c r="B28" s="78">
        <v>899490.45</v>
      </c>
      <c r="C28" s="78" t="s">
        <v>98</v>
      </c>
      <c r="D28" s="78">
        <v>16026.5</v>
      </c>
      <c r="E28" s="79">
        <v>915516.95</v>
      </c>
      <c r="F28" s="75"/>
      <c r="G28" s="67" t="s">
        <v>46</v>
      </c>
      <c r="H28" s="78">
        <v>17680650.420000002</v>
      </c>
      <c r="I28" s="78">
        <v>19778275.399999999</v>
      </c>
      <c r="J28" s="78">
        <v>-2097624.98</v>
      </c>
      <c r="K28" s="76">
        <f t="shared" ref="K28:K31" si="2">IF(ISERROR((H28-I28)/ABS(I28)),"",(H28-I28)/ABS(I28))</f>
        <v>-0.10605702153383893</v>
      </c>
      <c r="L28" s="78">
        <v>19400000</v>
      </c>
      <c r="M28" s="80">
        <f>H28/L28</f>
        <v>0.91137373298969082</v>
      </c>
    </row>
    <row r="29" spans="1:13" ht="9" x14ac:dyDescent="0.15">
      <c r="A29" s="67" t="s">
        <v>47</v>
      </c>
      <c r="B29" s="78">
        <v>306531.58</v>
      </c>
      <c r="C29" s="78" t="s">
        <v>98</v>
      </c>
      <c r="D29" s="78">
        <v>17781.099999999999</v>
      </c>
      <c r="E29" s="79">
        <v>324312.68</v>
      </c>
      <c r="F29" s="75"/>
      <c r="G29" s="67" t="s">
        <v>47</v>
      </c>
      <c r="H29" s="78">
        <v>8922786.8800000008</v>
      </c>
      <c r="I29" s="78">
        <v>8767067.1099999994</v>
      </c>
      <c r="J29" s="78">
        <v>155719.76999999999</v>
      </c>
      <c r="K29" s="76">
        <f t="shared" si="2"/>
        <v>1.7761900079717927E-2</v>
      </c>
      <c r="L29" s="78">
        <v>8600000</v>
      </c>
      <c r="M29" s="80">
        <f>H29/L29</f>
        <v>1.037533358139535</v>
      </c>
    </row>
    <row r="30" spans="1:13" ht="9" x14ac:dyDescent="0.15">
      <c r="A30" s="67" t="s">
        <v>66</v>
      </c>
      <c r="B30" s="78">
        <v>1323358.3999999999</v>
      </c>
      <c r="C30" s="78" t="s">
        <v>98</v>
      </c>
      <c r="D30" s="78" t="s">
        <v>98</v>
      </c>
      <c r="E30" s="79">
        <v>1323358.3999999999</v>
      </c>
      <c r="F30" s="75"/>
      <c r="G30" s="67" t="s">
        <v>66</v>
      </c>
      <c r="H30" s="78">
        <v>5478427.5599999996</v>
      </c>
      <c r="I30" s="78">
        <v>3801779.49</v>
      </c>
      <c r="J30" s="78">
        <v>1676648.07</v>
      </c>
      <c r="K30" s="76">
        <f t="shared" si="2"/>
        <v>0.44101665401956264</v>
      </c>
      <c r="L30" s="78">
        <v>3200000</v>
      </c>
      <c r="M30" s="80">
        <f>H30/L30</f>
        <v>1.7120086124999998</v>
      </c>
    </row>
    <row r="31" spans="1:13" ht="9" x14ac:dyDescent="0.15">
      <c r="A31" s="67" t="s">
        <v>1</v>
      </c>
      <c r="B31" s="78">
        <v>22679695.949999999</v>
      </c>
      <c r="C31" s="78">
        <v>16513228.73</v>
      </c>
      <c r="D31" s="78">
        <v>106110.98</v>
      </c>
      <c r="E31" s="79">
        <v>6272578.2000000002</v>
      </c>
      <c r="F31" s="75"/>
      <c r="G31" s="67" t="s">
        <v>1</v>
      </c>
      <c r="H31" s="78">
        <v>143656294.66999999</v>
      </c>
      <c r="I31" s="78">
        <v>138679669.41</v>
      </c>
      <c r="J31" s="78">
        <v>4976625.26</v>
      </c>
      <c r="K31" s="76">
        <f t="shared" si="2"/>
        <v>3.5885759471251902E-2</v>
      </c>
      <c r="L31" s="78">
        <v>96600000</v>
      </c>
      <c r="M31" s="80">
        <f>H31/L31</f>
        <v>1.4871252036231883</v>
      </c>
    </row>
    <row r="32" spans="1:13" ht="5.0999999999999996" customHeight="1" x14ac:dyDescent="0.15">
      <c r="A32" s="77"/>
      <c r="B32" s="82"/>
      <c r="C32" s="82"/>
      <c r="D32" s="82"/>
      <c r="E32" s="81"/>
      <c r="F32" s="75"/>
      <c r="G32" s="77"/>
      <c r="H32" s="82"/>
      <c r="I32" s="82"/>
      <c r="J32" s="82"/>
      <c r="K32" s="83"/>
      <c r="L32" s="82"/>
      <c r="M32" s="84"/>
    </row>
    <row r="33" spans="1:13" ht="3" customHeight="1" x14ac:dyDescent="0.15">
      <c r="A33" s="67"/>
      <c r="B33" s="78"/>
      <c r="C33" s="78"/>
      <c r="D33" s="78"/>
      <c r="E33" s="79"/>
      <c r="F33" s="75"/>
      <c r="G33" s="67"/>
      <c r="H33" s="78"/>
      <c r="I33" s="78"/>
      <c r="J33" s="78"/>
      <c r="K33" s="76"/>
      <c r="L33" s="78"/>
      <c r="M33" s="80"/>
    </row>
    <row r="34" spans="1:13" s="11" customFormat="1" ht="9" x14ac:dyDescent="0.15">
      <c r="A34" s="69" t="s">
        <v>11</v>
      </c>
      <c r="B34" s="66">
        <v>25209076.379999999</v>
      </c>
      <c r="C34" s="66">
        <v>16513228.73</v>
      </c>
      <c r="D34" s="66">
        <v>139918.57999999999</v>
      </c>
      <c r="E34" s="86">
        <v>8835766.2300000004</v>
      </c>
      <c r="F34" s="71"/>
      <c r="G34" s="69" t="s">
        <v>11</v>
      </c>
      <c r="H34" s="66">
        <v>175738159.53</v>
      </c>
      <c r="I34" s="66">
        <v>171026791.41</v>
      </c>
      <c r="J34" s="66">
        <v>4711368.12</v>
      </c>
      <c r="K34" s="87">
        <f>IF(ISERROR((H34-I34)/ABS(I34)),"",(H34-I34)/ABS(I34))</f>
        <v>2.7547544341783924E-2</v>
      </c>
      <c r="L34" s="66">
        <v>127800000</v>
      </c>
      <c r="M34" s="88">
        <f>H34/L34</f>
        <v>1.3751029697183099</v>
      </c>
    </row>
    <row r="35" spans="1:13" ht="3" customHeight="1" x14ac:dyDescent="0.15">
      <c r="A35" s="77"/>
      <c r="B35" s="82"/>
      <c r="C35" s="82"/>
      <c r="D35" s="82"/>
      <c r="E35" s="81"/>
      <c r="F35" s="75"/>
      <c r="G35" s="77"/>
      <c r="H35" s="82"/>
      <c r="I35" s="82"/>
      <c r="J35" s="82"/>
      <c r="K35" s="83"/>
      <c r="L35" s="82"/>
      <c r="M35" s="84"/>
    </row>
    <row r="36" spans="1:13" ht="5.0999999999999996" customHeight="1" x14ac:dyDescent="0.15">
      <c r="A36" s="77"/>
      <c r="B36" s="78"/>
      <c r="C36" s="78"/>
      <c r="D36" s="78"/>
      <c r="E36" s="79"/>
      <c r="F36" s="75"/>
      <c r="G36" s="67"/>
      <c r="H36" s="78"/>
      <c r="I36" s="78"/>
      <c r="J36" s="78"/>
      <c r="K36" s="76"/>
      <c r="L36" s="78"/>
      <c r="M36" s="80"/>
    </row>
    <row r="37" spans="1:13" ht="9" x14ac:dyDescent="0.15">
      <c r="A37" s="67" t="s">
        <v>67</v>
      </c>
      <c r="B37" s="78">
        <v>1496835.51</v>
      </c>
      <c r="C37" s="78">
        <v>101757.01</v>
      </c>
      <c r="D37" s="78" t="s">
        <v>98</v>
      </c>
      <c r="E37" s="79">
        <v>1395078.5</v>
      </c>
      <c r="F37" s="75"/>
      <c r="G37" s="67" t="s">
        <v>67</v>
      </c>
      <c r="H37" s="78">
        <v>20200005.219999999</v>
      </c>
      <c r="I37" s="78">
        <v>13375076.029999999</v>
      </c>
      <c r="J37" s="78">
        <v>6824929.1900000004</v>
      </c>
      <c r="K37" s="76">
        <f t="shared" ref="K37:K42" si="3">IF(ISERROR((H37-I37)/ABS(I37)),"",(H37-I37)/ABS(I37))</f>
        <v>0.5102721789911201</v>
      </c>
      <c r="L37" s="78">
        <v>13000000</v>
      </c>
      <c r="M37" s="80">
        <f>H37/L37</f>
        <v>1.5538465553846152</v>
      </c>
    </row>
    <row r="38" spans="1:13" ht="9" x14ac:dyDescent="0.15">
      <c r="A38" s="67" t="s">
        <v>91</v>
      </c>
      <c r="B38" s="78">
        <v>11401.76</v>
      </c>
      <c r="C38" s="78" t="s">
        <v>98</v>
      </c>
      <c r="D38" s="78" t="s">
        <v>98</v>
      </c>
      <c r="E38" s="79">
        <v>11401.76</v>
      </c>
      <c r="F38" s="75"/>
      <c r="G38" s="67" t="s">
        <v>91</v>
      </c>
      <c r="H38" s="78">
        <v>19480850.079999998</v>
      </c>
      <c r="I38" s="78">
        <v>24893328.91</v>
      </c>
      <c r="J38" s="78">
        <v>-5412478.8300000001</v>
      </c>
      <c r="K38" s="76">
        <f t="shared" si="3"/>
        <v>-0.21742687969007363</v>
      </c>
      <c r="L38" s="78">
        <v>24100000</v>
      </c>
      <c r="M38" s="80">
        <f>H38/L38</f>
        <v>0.80833402821576761</v>
      </c>
    </row>
    <row r="39" spans="1:13" ht="9" x14ac:dyDescent="0.15">
      <c r="A39" s="67" t="s">
        <v>68</v>
      </c>
      <c r="B39" s="78">
        <v>1595140.52</v>
      </c>
      <c r="C39" s="78">
        <v>14086.56</v>
      </c>
      <c r="D39" s="78">
        <v>248283.51</v>
      </c>
      <c r="E39" s="79">
        <v>1829337.47</v>
      </c>
      <c r="F39" s="75"/>
      <c r="G39" s="67" t="s">
        <v>68</v>
      </c>
      <c r="H39" s="78">
        <v>10204161.74</v>
      </c>
      <c r="I39" s="78">
        <v>10276998.640000001</v>
      </c>
      <c r="J39" s="78">
        <v>-72836.899999999994</v>
      </c>
      <c r="K39" s="76">
        <f t="shared" si="3"/>
        <v>-7.0873707929186187E-3</v>
      </c>
      <c r="L39" s="78">
        <v>9000000</v>
      </c>
      <c r="M39" s="80">
        <f>H39/L39</f>
        <v>1.133795748888889</v>
      </c>
    </row>
    <row r="40" spans="1:13" ht="9" x14ac:dyDescent="0.15">
      <c r="A40" s="67" t="s">
        <v>49</v>
      </c>
      <c r="B40" s="78" t="s">
        <v>98</v>
      </c>
      <c r="C40" s="78" t="s">
        <v>98</v>
      </c>
      <c r="D40" s="78" t="s">
        <v>98</v>
      </c>
      <c r="E40" s="79" t="s">
        <v>98</v>
      </c>
      <c r="F40" s="75"/>
      <c r="G40" s="67" t="s">
        <v>49</v>
      </c>
      <c r="H40" s="78">
        <v>3745436.2</v>
      </c>
      <c r="I40" s="78">
        <v>3625842.81</v>
      </c>
      <c r="J40" s="78">
        <v>119593.39</v>
      </c>
      <c r="K40" s="76">
        <f t="shared" si="3"/>
        <v>3.2983611333112402E-2</v>
      </c>
      <c r="L40" s="78">
        <v>3700000</v>
      </c>
      <c r="M40" s="80">
        <f>H40/L40</f>
        <v>1.0122800540540542</v>
      </c>
    </row>
    <row r="41" spans="1:13" ht="9" x14ac:dyDescent="0.15">
      <c r="A41" s="67" t="s">
        <v>69</v>
      </c>
      <c r="B41" s="78">
        <v>584885.30000000005</v>
      </c>
      <c r="C41" s="78">
        <v>1233571.52</v>
      </c>
      <c r="D41" s="78" t="s">
        <v>98</v>
      </c>
      <c r="E41" s="79">
        <v>-648686.22</v>
      </c>
      <c r="F41" s="75"/>
      <c r="G41" s="67" t="s">
        <v>69</v>
      </c>
      <c r="H41" s="78">
        <v>4002028.58</v>
      </c>
      <c r="I41" s="78">
        <v>4841333.75</v>
      </c>
      <c r="J41" s="78">
        <v>-839305.17</v>
      </c>
      <c r="K41" s="76">
        <f t="shared" si="3"/>
        <v>-0.17336238593342174</v>
      </c>
      <c r="L41" s="78">
        <v>6536660</v>
      </c>
      <c r="M41" s="80">
        <f>H41/L41</f>
        <v>0.61224365042697648</v>
      </c>
    </row>
    <row r="42" spans="1:13" ht="9" x14ac:dyDescent="0.15">
      <c r="A42" s="67" t="s">
        <v>54</v>
      </c>
      <c r="B42" s="78"/>
      <c r="C42" s="78"/>
      <c r="D42" s="78"/>
      <c r="E42" s="79"/>
      <c r="F42" s="75"/>
      <c r="G42" s="67" t="s">
        <v>54</v>
      </c>
      <c r="H42" s="78"/>
      <c r="I42" s="78"/>
      <c r="J42" s="78"/>
      <c r="K42" s="76" t="str">
        <f t="shared" si="3"/>
        <v/>
      </c>
      <c r="L42" s="78"/>
      <c r="M42" s="80"/>
    </row>
    <row r="43" spans="1:13" ht="5.0999999999999996" customHeight="1" x14ac:dyDescent="0.15">
      <c r="A43" s="77"/>
      <c r="B43" s="82"/>
      <c r="C43" s="82"/>
      <c r="D43" s="82"/>
      <c r="E43" s="81"/>
      <c r="F43" s="75"/>
      <c r="G43" s="77"/>
      <c r="H43" s="82"/>
      <c r="I43" s="82"/>
      <c r="J43" s="82"/>
      <c r="K43" s="83"/>
      <c r="L43" s="82"/>
      <c r="M43" s="84"/>
    </row>
    <row r="44" spans="1:13" ht="3" customHeight="1" x14ac:dyDescent="0.15">
      <c r="A44" s="67"/>
      <c r="B44" s="78"/>
      <c r="C44" s="78"/>
      <c r="D44" s="78"/>
      <c r="E44" s="79"/>
      <c r="F44" s="75"/>
      <c r="G44" s="67"/>
      <c r="H44" s="78"/>
      <c r="I44" s="78"/>
      <c r="J44" s="78"/>
      <c r="K44" s="76"/>
      <c r="L44" s="78"/>
      <c r="M44" s="80"/>
    </row>
    <row r="45" spans="1:13" s="11" customFormat="1" ht="9" x14ac:dyDescent="0.15">
      <c r="A45" s="69" t="s">
        <v>37</v>
      </c>
      <c r="B45" s="66">
        <v>155529881.99000001</v>
      </c>
      <c r="C45" s="66">
        <v>22837730.280000001</v>
      </c>
      <c r="D45" s="66">
        <v>1203407.1599999999</v>
      </c>
      <c r="E45" s="86">
        <v>133895558.87</v>
      </c>
      <c r="F45" s="71"/>
      <c r="G45" s="69" t="s">
        <v>37</v>
      </c>
      <c r="H45" s="66">
        <v>1165409664.5999999</v>
      </c>
      <c r="I45" s="66">
        <v>1087580648.1800001</v>
      </c>
      <c r="J45" s="66">
        <v>77829016.420000002</v>
      </c>
      <c r="K45" s="87">
        <f>IF(ISERROR((H45-I45)/ABS(I45)),"",(H45-I45)/ABS(I45))</f>
        <v>7.1561604695929398E-2</v>
      </c>
      <c r="L45" s="66">
        <v>1080636660</v>
      </c>
      <c r="M45" s="88">
        <f>H45/L45</f>
        <v>1.0784472781073333</v>
      </c>
    </row>
    <row r="46" spans="1:13" ht="3" customHeight="1" x14ac:dyDescent="0.15">
      <c r="A46" s="77"/>
      <c r="B46" s="82"/>
      <c r="C46" s="82"/>
      <c r="D46" s="82"/>
      <c r="E46" s="81"/>
      <c r="F46" s="75"/>
      <c r="G46" s="77"/>
      <c r="H46" s="82"/>
      <c r="I46" s="82"/>
      <c r="J46" s="82"/>
      <c r="K46" s="83"/>
      <c r="L46" s="82"/>
      <c r="M46" s="84"/>
    </row>
    <row r="47" spans="1:13" ht="5.0999999999999996" customHeight="1" x14ac:dyDescent="0.15">
      <c r="A47" s="67"/>
      <c r="B47" s="78"/>
      <c r="C47" s="78"/>
      <c r="D47" s="78"/>
      <c r="E47" s="79"/>
      <c r="F47" s="75"/>
      <c r="G47" s="67"/>
      <c r="H47" s="78"/>
      <c r="I47" s="78"/>
      <c r="J47" s="78"/>
      <c r="K47" s="76"/>
      <c r="L47" s="78"/>
      <c r="M47" s="80"/>
    </row>
    <row r="48" spans="1:13" ht="9" x14ac:dyDescent="0.15">
      <c r="A48" s="67" t="s">
        <v>85</v>
      </c>
      <c r="B48" s="78">
        <v>128154776.04000001</v>
      </c>
      <c r="C48" s="78">
        <v>34364524.619999997</v>
      </c>
      <c r="D48" s="78">
        <v>1057871.3400000001</v>
      </c>
      <c r="E48" s="79">
        <v>94848122.760000005</v>
      </c>
      <c r="F48" s="75"/>
      <c r="G48" s="67" t="s">
        <v>85</v>
      </c>
      <c r="H48" s="78">
        <v>673460504.69000006</v>
      </c>
      <c r="I48" s="78">
        <v>575106529.09000003</v>
      </c>
      <c r="J48" s="78">
        <v>98353975.599999994</v>
      </c>
      <c r="K48" s="76">
        <f t="shared" ref="K48:K65" si="4">IF(ISERROR((H48-I48)/ABS(I48)),"",(H48-I48)/ABS(I48))</f>
        <v>0.17101870805679609</v>
      </c>
      <c r="L48" s="78">
        <v>616911480</v>
      </c>
      <c r="M48" s="80">
        <f>H48/L48</f>
        <v>1.0916647307163097</v>
      </c>
    </row>
    <row r="49" spans="1:13" ht="9" x14ac:dyDescent="0.15">
      <c r="A49" s="67" t="s">
        <v>70</v>
      </c>
      <c r="B49" s="78">
        <v>3062657.47</v>
      </c>
      <c r="C49" s="78">
        <v>22114.61</v>
      </c>
      <c r="D49" s="78">
        <v>10623.92</v>
      </c>
      <c r="E49" s="79">
        <v>3051166.78</v>
      </c>
      <c r="F49" s="75"/>
      <c r="G49" s="67" t="s">
        <v>70</v>
      </c>
      <c r="H49" s="78">
        <v>25536680.329999998</v>
      </c>
      <c r="I49" s="78">
        <v>20539711.34</v>
      </c>
      <c r="J49" s="78">
        <v>4996968.99</v>
      </c>
      <c r="K49" s="76">
        <f t="shared" si="4"/>
        <v>0.24328331140022721</v>
      </c>
      <c r="L49" s="78">
        <v>20400000</v>
      </c>
      <c r="M49" s="80">
        <f>H49/L49</f>
        <v>1.2517980553921568</v>
      </c>
    </row>
    <row r="50" spans="1:13" ht="9" x14ac:dyDescent="0.15">
      <c r="A50" s="67" t="s">
        <v>50</v>
      </c>
      <c r="B50" s="78">
        <v>607217.29</v>
      </c>
      <c r="C50" s="78">
        <v>29451.83</v>
      </c>
      <c r="D50" s="78">
        <v>5638.69</v>
      </c>
      <c r="E50" s="79">
        <v>583404.15</v>
      </c>
      <c r="F50" s="75"/>
      <c r="G50" s="67" t="s">
        <v>50</v>
      </c>
      <c r="H50" s="78">
        <v>6550741.25</v>
      </c>
      <c r="I50" s="78">
        <v>5695386.0999999996</v>
      </c>
      <c r="J50" s="78">
        <v>855355.15</v>
      </c>
      <c r="K50" s="76">
        <f t="shared" si="4"/>
        <v>0.15018387427675894</v>
      </c>
      <c r="L50" s="78">
        <v>5800000</v>
      </c>
      <c r="M50" s="80">
        <f>H50/L50</f>
        <v>1.129438146551724</v>
      </c>
    </row>
    <row r="51" spans="1:13" ht="9" x14ac:dyDescent="0.15">
      <c r="A51" s="67" t="s">
        <v>71</v>
      </c>
      <c r="B51" s="78">
        <v>264102.53000000003</v>
      </c>
      <c r="C51" s="78" t="s">
        <v>98</v>
      </c>
      <c r="D51" s="78" t="s">
        <v>98</v>
      </c>
      <c r="E51" s="79">
        <v>264102.53000000003</v>
      </c>
      <c r="F51" s="75"/>
      <c r="G51" s="67" t="s">
        <v>71</v>
      </c>
      <c r="H51" s="78">
        <v>3643197.55</v>
      </c>
      <c r="I51" s="78">
        <v>2426981.9</v>
      </c>
      <c r="J51" s="78">
        <v>1216215.6499999999</v>
      </c>
      <c r="K51" s="76">
        <f t="shared" si="4"/>
        <v>0.50112267009490263</v>
      </c>
      <c r="L51" s="78">
        <v>2500000</v>
      </c>
      <c r="M51" s="80">
        <f>H51/L51</f>
        <v>1.4572790199999999</v>
      </c>
    </row>
    <row r="52" spans="1:13" ht="9" x14ac:dyDescent="0.15">
      <c r="A52" s="67" t="s">
        <v>72</v>
      </c>
      <c r="B52" s="78"/>
      <c r="C52" s="78"/>
      <c r="D52" s="78"/>
      <c r="E52" s="79"/>
      <c r="F52" s="75"/>
      <c r="G52" s="67" t="s">
        <v>72</v>
      </c>
      <c r="H52" s="78"/>
      <c r="I52" s="78"/>
      <c r="J52" s="78"/>
      <c r="K52" s="76" t="str">
        <f t="shared" si="4"/>
        <v/>
      </c>
      <c r="L52" s="78"/>
      <c r="M52" s="80"/>
    </row>
    <row r="53" spans="1:13" ht="9" x14ac:dyDescent="0.15">
      <c r="A53" s="67" t="s">
        <v>51</v>
      </c>
      <c r="B53" s="78">
        <v>184135.49</v>
      </c>
      <c r="C53" s="78" t="s">
        <v>98</v>
      </c>
      <c r="D53" s="78" t="s">
        <v>98</v>
      </c>
      <c r="E53" s="79">
        <v>184135.49</v>
      </c>
      <c r="F53" s="75"/>
      <c r="G53" s="67" t="s">
        <v>51</v>
      </c>
      <c r="H53" s="78">
        <v>714602.61</v>
      </c>
      <c r="I53" s="78">
        <v>521707.85</v>
      </c>
      <c r="J53" s="78">
        <v>192894.76</v>
      </c>
      <c r="K53" s="76">
        <f t="shared" si="4"/>
        <v>0.36973712394781871</v>
      </c>
      <c r="L53" s="78">
        <v>591328</v>
      </c>
      <c r="M53" s="80">
        <f>H53/L53</f>
        <v>1.2084707810217004</v>
      </c>
    </row>
    <row r="54" spans="1:13" ht="9" x14ac:dyDescent="0.15">
      <c r="A54" s="67" t="s">
        <v>52</v>
      </c>
      <c r="B54" s="78">
        <v>10338.379999999999</v>
      </c>
      <c r="C54" s="78">
        <v>1961.12</v>
      </c>
      <c r="D54" s="78" t="s">
        <v>98</v>
      </c>
      <c r="E54" s="79">
        <v>8377.26</v>
      </c>
      <c r="F54" s="75"/>
      <c r="G54" s="67" t="s">
        <v>52</v>
      </c>
      <c r="H54" s="78">
        <v>27470.32</v>
      </c>
      <c r="I54" s="78">
        <v>29653.26</v>
      </c>
      <c r="J54" s="78">
        <v>-2182.94</v>
      </c>
      <c r="K54" s="76">
        <f t="shared" si="4"/>
        <v>-7.3615514786569802E-2</v>
      </c>
      <c r="L54" s="78">
        <v>8812</v>
      </c>
      <c r="M54" s="80">
        <f>H54/L54</f>
        <v>3.1173763050385839</v>
      </c>
    </row>
    <row r="55" spans="1:13" ht="9" x14ac:dyDescent="0.15">
      <c r="A55" s="67" t="s">
        <v>4</v>
      </c>
      <c r="B55" s="78"/>
      <c r="C55" s="78"/>
      <c r="D55" s="78"/>
      <c r="E55" s="79"/>
      <c r="F55" s="75"/>
      <c r="G55" s="67" t="s">
        <v>4</v>
      </c>
      <c r="H55" s="78"/>
      <c r="I55" s="78"/>
      <c r="J55" s="78"/>
      <c r="K55" s="76" t="str">
        <f t="shared" si="4"/>
        <v/>
      </c>
      <c r="L55" s="78"/>
      <c r="M55" s="80"/>
    </row>
    <row r="56" spans="1:13" ht="9" x14ac:dyDescent="0.15">
      <c r="A56" s="67" t="s">
        <v>61</v>
      </c>
      <c r="B56" s="78">
        <v>54307248.950000003</v>
      </c>
      <c r="C56" s="78">
        <v>2229795.1</v>
      </c>
      <c r="D56" s="78" t="s">
        <v>98</v>
      </c>
      <c r="E56" s="79">
        <v>52077453.850000001</v>
      </c>
      <c r="F56" s="75"/>
      <c r="G56" s="67" t="s">
        <v>61</v>
      </c>
      <c r="H56" s="78">
        <v>247818118.15000001</v>
      </c>
      <c r="I56" s="78">
        <v>209670932.05000001</v>
      </c>
      <c r="J56" s="78">
        <v>38147186.100000001</v>
      </c>
      <c r="K56" s="76">
        <f t="shared" si="4"/>
        <v>0.18193836278127037</v>
      </c>
      <c r="L56" s="78">
        <v>227469280</v>
      </c>
      <c r="M56" s="80">
        <f>H56/L56</f>
        <v>1.0894575221322194</v>
      </c>
    </row>
    <row r="57" spans="1:13" ht="9" x14ac:dyDescent="0.15">
      <c r="A57" s="67" t="s">
        <v>45</v>
      </c>
      <c r="B57" s="78">
        <v>5.59</v>
      </c>
      <c r="C57" s="78" t="s">
        <v>98</v>
      </c>
      <c r="D57" s="78" t="s">
        <v>98</v>
      </c>
      <c r="E57" s="79">
        <v>5.59</v>
      </c>
      <c r="F57" s="75"/>
      <c r="G57" s="67" t="s">
        <v>45</v>
      </c>
      <c r="H57" s="78">
        <v>-1331.47</v>
      </c>
      <c r="I57" s="78">
        <v>-20846.66</v>
      </c>
      <c r="J57" s="78">
        <v>19515.189999999999</v>
      </c>
      <c r="K57" s="76">
        <f t="shared" si="4"/>
        <v>0.93613029617214449</v>
      </c>
      <c r="L57" s="78">
        <v>-21086</v>
      </c>
      <c r="M57" s="80">
        <f t="shared" ref="M57:M65" si="5">H57/L57</f>
        <v>6.3144740586170922E-2</v>
      </c>
    </row>
    <row r="58" spans="1:13" ht="9" x14ac:dyDescent="0.15">
      <c r="A58" s="67" t="s">
        <v>53</v>
      </c>
      <c r="B58" s="78">
        <v>8941547.8300000001</v>
      </c>
      <c r="C58" s="78" t="s">
        <v>98</v>
      </c>
      <c r="D58" s="78" t="s">
        <v>98</v>
      </c>
      <c r="E58" s="79">
        <v>8941547.8300000001</v>
      </c>
      <c r="F58" s="75"/>
      <c r="G58" s="67" t="s">
        <v>53</v>
      </c>
      <c r="H58" s="78">
        <v>49183766.799999997</v>
      </c>
      <c r="I58" s="78">
        <v>54665934.200000003</v>
      </c>
      <c r="J58" s="78">
        <v>-5482167.4000000004</v>
      </c>
      <c r="K58" s="76">
        <f t="shared" si="4"/>
        <v>-0.10028489369527697</v>
      </c>
      <c r="L58" s="78">
        <v>62203700</v>
      </c>
      <c r="M58" s="80">
        <f t="shared" si="5"/>
        <v>0.79068876610233796</v>
      </c>
    </row>
    <row r="59" spans="1:13" ht="9" x14ac:dyDescent="0.15">
      <c r="A59" s="67" t="s">
        <v>5</v>
      </c>
      <c r="B59" s="78">
        <v>134993.97</v>
      </c>
      <c r="C59" s="78">
        <v>145627.60999999999</v>
      </c>
      <c r="D59" s="78" t="s">
        <v>98</v>
      </c>
      <c r="E59" s="79">
        <v>-10633.64</v>
      </c>
      <c r="F59" s="75"/>
      <c r="G59" s="67" t="s">
        <v>5</v>
      </c>
      <c r="H59" s="78">
        <v>340288.25</v>
      </c>
      <c r="I59" s="78">
        <v>273325.55</v>
      </c>
      <c r="J59" s="78">
        <v>66962.7</v>
      </c>
      <c r="K59" s="76">
        <f t="shared" si="4"/>
        <v>0.24499246411467943</v>
      </c>
      <c r="L59" s="78">
        <v>227080</v>
      </c>
      <c r="M59" s="80">
        <f t="shared" si="5"/>
        <v>1.4985390611238329</v>
      </c>
    </row>
    <row r="60" spans="1:13" ht="9" x14ac:dyDescent="0.15">
      <c r="A60" s="67" t="s">
        <v>42</v>
      </c>
      <c r="B60" s="78">
        <v>290028.28000000003</v>
      </c>
      <c r="C60" s="78">
        <v>670665.51</v>
      </c>
      <c r="D60" s="78" t="s">
        <v>98</v>
      </c>
      <c r="E60" s="79">
        <v>-380637.23</v>
      </c>
      <c r="F60" s="75"/>
      <c r="G60" s="67" t="s">
        <v>42</v>
      </c>
      <c r="H60" s="78">
        <v>8295638.2599999998</v>
      </c>
      <c r="I60" s="78">
        <v>9156412.3499999996</v>
      </c>
      <c r="J60" s="78">
        <v>-860774.09</v>
      </c>
      <c r="K60" s="76">
        <f t="shared" si="4"/>
        <v>-9.4007790070747513E-2</v>
      </c>
      <c r="L60" s="78">
        <v>9796880</v>
      </c>
      <c r="M60" s="80">
        <f t="shared" si="5"/>
        <v>0.84676328177950533</v>
      </c>
    </row>
    <row r="61" spans="1:13" ht="9" x14ac:dyDescent="0.15">
      <c r="A61" s="67" t="s">
        <v>73</v>
      </c>
      <c r="B61" s="78"/>
      <c r="C61" s="78"/>
      <c r="D61" s="78"/>
      <c r="E61" s="79"/>
      <c r="F61" s="75"/>
      <c r="G61" s="67" t="s">
        <v>73</v>
      </c>
      <c r="H61" s="78"/>
      <c r="I61" s="78"/>
      <c r="J61" s="78"/>
      <c r="K61" s="76" t="str">
        <f t="shared" si="4"/>
        <v/>
      </c>
      <c r="L61" s="78"/>
      <c r="M61" s="80"/>
    </row>
    <row r="62" spans="1:13" ht="9" x14ac:dyDescent="0.15">
      <c r="A62" s="67" t="s">
        <v>74</v>
      </c>
      <c r="B62" s="78">
        <v>2991030.8</v>
      </c>
      <c r="C62" s="78" t="s">
        <v>98</v>
      </c>
      <c r="D62" s="78" t="s">
        <v>98</v>
      </c>
      <c r="E62" s="79">
        <v>2991030.8</v>
      </c>
      <c r="F62" s="75"/>
      <c r="G62" s="67" t="s">
        <v>74</v>
      </c>
      <c r="H62" s="78">
        <v>14997433.220000001</v>
      </c>
      <c r="I62" s="78">
        <v>11749357.43</v>
      </c>
      <c r="J62" s="78">
        <v>3248075.79</v>
      </c>
      <c r="K62" s="76">
        <f t="shared" si="4"/>
        <v>0.27644710013728818</v>
      </c>
      <c r="L62" s="78">
        <v>11800000</v>
      </c>
      <c r="M62" s="80">
        <f t="shared" si="5"/>
        <v>1.2709689169491527</v>
      </c>
    </row>
    <row r="63" spans="1:13" ht="9" x14ac:dyDescent="0.15">
      <c r="A63" s="67" t="s">
        <v>75</v>
      </c>
      <c r="B63" s="78">
        <v>111214.13</v>
      </c>
      <c r="C63" s="78" t="s">
        <v>98</v>
      </c>
      <c r="D63" s="78" t="s">
        <v>98</v>
      </c>
      <c r="E63" s="79">
        <v>111214.13</v>
      </c>
      <c r="F63" s="75"/>
      <c r="G63" s="67" t="s">
        <v>75</v>
      </c>
      <c r="H63" s="78">
        <v>1371799.93</v>
      </c>
      <c r="I63" s="78">
        <v>1099378.72</v>
      </c>
      <c r="J63" s="78">
        <v>272421.21000000002</v>
      </c>
      <c r="K63" s="76">
        <f t="shared" si="4"/>
        <v>0.24779560040965681</v>
      </c>
      <c r="L63" s="78">
        <v>1400000</v>
      </c>
      <c r="M63" s="80">
        <f t="shared" si="5"/>
        <v>0.97985709285714284</v>
      </c>
    </row>
    <row r="64" spans="1:13" ht="9" x14ac:dyDescent="0.15">
      <c r="A64" s="67" t="s">
        <v>76</v>
      </c>
      <c r="B64" s="78">
        <v>846.87</v>
      </c>
      <c r="C64" s="78" t="s">
        <v>98</v>
      </c>
      <c r="D64" s="78" t="s">
        <v>98</v>
      </c>
      <c r="E64" s="79">
        <v>846.87</v>
      </c>
      <c r="F64" s="75"/>
      <c r="G64" s="67" t="s">
        <v>76</v>
      </c>
      <c r="H64" s="78">
        <v>148269.1</v>
      </c>
      <c r="I64" s="78">
        <v>223481.21</v>
      </c>
      <c r="J64" s="78">
        <v>-75212.11</v>
      </c>
      <c r="K64" s="76">
        <f t="shared" si="4"/>
        <v>-0.3365478019382479</v>
      </c>
      <c r="L64" s="78">
        <v>310000</v>
      </c>
      <c r="M64" s="80">
        <f t="shared" si="5"/>
        <v>0.47828741935483871</v>
      </c>
    </row>
    <row r="65" spans="1:13" ht="9" x14ac:dyDescent="0.15">
      <c r="A65" s="67" t="s">
        <v>54</v>
      </c>
      <c r="B65" s="78">
        <v>758.07</v>
      </c>
      <c r="C65" s="78" t="s">
        <v>98</v>
      </c>
      <c r="D65" s="78" t="s">
        <v>98</v>
      </c>
      <c r="E65" s="79">
        <v>758.07</v>
      </c>
      <c r="F65" s="75"/>
      <c r="G65" s="67" t="s">
        <v>54</v>
      </c>
      <c r="H65" s="78">
        <v>-12495.51</v>
      </c>
      <c r="I65" s="78">
        <v>-34807.86</v>
      </c>
      <c r="J65" s="78">
        <v>22312.35</v>
      </c>
      <c r="K65" s="76">
        <f t="shared" si="4"/>
        <v>0.64101470185182308</v>
      </c>
      <c r="L65" s="78">
        <v>-38928</v>
      </c>
      <c r="M65" s="80">
        <f t="shared" si="5"/>
        <v>0.32099028976572136</v>
      </c>
    </row>
    <row r="66" spans="1:13" ht="5.0999999999999996" customHeight="1" x14ac:dyDescent="0.15">
      <c r="A66" s="77"/>
      <c r="B66" s="82"/>
      <c r="C66" s="82"/>
      <c r="D66" s="82"/>
      <c r="E66" s="81"/>
      <c r="F66" s="75"/>
      <c r="G66" s="77"/>
      <c r="H66" s="82"/>
      <c r="I66" s="82"/>
      <c r="J66" s="82"/>
      <c r="K66" s="83"/>
      <c r="L66" s="82"/>
      <c r="M66" s="84"/>
    </row>
    <row r="67" spans="1:13" ht="3" customHeight="1" x14ac:dyDescent="0.15">
      <c r="A67" s="67"/>
      <c r="B67" s="78"/>
      <c r="C67" s="78"/>
      <c r="D67" s="78"/>
      <c r="E67" s="79"/>
      <c r="F67" s="75"/>
      <c r="G67" s="67"/>
      <c r="H67" s="78"/>
      <c r="I67" s="78"/>
      <c r="J67" s="78"/>
      <c r="K67" s="76"/>
      <c r="L67" s="78"/>
      <c r="M67" s="80"/>
    </row>
    <row r="68" spans="1:13" s="11" customFormat="1" ht="9" x14ac:dyDescent="0.15">
      <c r="A68" s="69" t="s">
        <v>10</v>
      </c>
      <c r="B68" s="66">
        <v>199060901.69</v>
      </c>
      <c r="C68" s="66">
        <v>37464140.399999999</v>
      </c>
      <c r="D68" s="66">
        <v>1074133.95</v>
      </c>
      <c r="E68" s="86">
        <v>162670895.24000001</v>
      </c>
      <c r="F68" s="71"/>
      <c r="G68" s="69" t="s">
        <v>10</v>
      </c>
      <c r="H68" s="66">
        <v>1032074683.48</v>
      </c>
      <c r="I68" s="66">
        <v>891103136.52999997</v>
      </c>
      <c r="J68" s="66">
        <v>140971546.94999999</v>
      </c>
      <c r="K68" s="87">
        <f>IF(ISERROR((H68-I68)/ABS(I68)),"",(H68-I68)/ABS(I68))</f>
        <v>0.15819891230430438</v>
      </c>
      <c r="L68" s="66">
        <v>959358546</v>
      </c>
      <c r="M68" s="88">
        <f>H68/L68</f>
        <v>1.0757966224235835</v>
      </c>
    </row>
    <row r="69" spans="1:13" ht="3" customHeight="1" x14ac:dyDescent="0.15">
      <c r="A69" s="77"/>
      <c r="B69" s="82"/>
      <c r="C69" s="82"/>
      <c r="D69" s="82"/>
      <c r="E69" s="81"/>
      <c r="F69" s="75"/>
      <c r="G69" s="89"/>
      <c r="H69" s="82"/>
      <c r="I69" s="82"/>
      <c r="J69" s="82"/>
      <c r="K69" s="83"/>
      <c r="L69" s="82"/>
      <c r="M69" s="84"/>
    </row>
    <row r="70" spans="1:13" ht="5.0999999999999996" customHeight="1" x14ac:dyDescent="0.15">
      <c r="A70" s="67"/>
      <c r="B70" s="78"/>
      <c r="C70" s="78"/>
      <c r="D70" s="78"/>
      <c r="E70" s="79"/>
      <c r="F70" s="75"/>
      <c r="G70" s="77"/>
      <c r="H70" s="78"/>
      <c r="I70" s="78"/>
      <c r="J70" s="78"/>
      <c r="K70" s="76"/>
      <c r="L70" s="78"/>
      <c r="M70" s="80"/>
    </row>
    <row r="71" spans="1:13" ht="9" x14ac:dyDescent="0.15">
      <c r="A71" s="67" t="s">
        <v>6</v>
      </c>
      <c r="B71" s="78">
        <v>539.41</v>
      </c>
      <c r="C71" s="78" t="s">
        <v>98</v>
      </c>
      <c r="D71" s="78" t="s">
        <v>98</v>
      </c>
      <c r="E71" s="79">
        <v>539.41</v>
      </c>
      <c r="F71" s="75"/>
      <c r="G71" s="67" t="s">
        <v>6</v>
      </c>
      <c r="H71" s="78">
        <v>331892.8</v>
      </c>
      <c r="I71" s="78">
        <v>430055.06</v>
      </c>
      <c r="J71" s="78">
        <v>-98162.26</v>
      </c>
      <c r="K71" s="76">
        <f t="shared" ref="K71:K73" si="6">IF(ISERROR((H71-I71)/ABS(I71)),"",(H71-I71)/ABS(I71))</f>
        <v>-0.22825509831229521</v>
      </c>
      <c r="L71" s="78">
        <v>308000</v>
      </c>
      <c r="M71" s="80">
        <f>H71/L71</f>
        <v>1.0775740259740259</v>
      </c>
    </row>
    <row r="72" spans="1:13" ht="9" x14ac:dyDescent="0.15">
      <c r="A72" s="67" t="s">
        <v>77</v>
      </c>
      <c r="B72" s="78">
        <v>11819.48</v>
      </c>
      <c r="C72" s="78" t="s">
        <v>98</v>
      </c>
      <c r="D72" s="78" t="s">
        <v>98</v>
      </c>
      <c r="E72" s="79">
        <v>11819.48</v>
      </c>
      <c r="F72" s="75"/>
      <c r="G72" s="67" t="s">
        <v>77</v>
      </c>
      <c r="H72" s="78">
        <v>3334727.82</v>
      </c>
      <c r="I72" s="78">
        <v>2997496.68</v>
      </c>
      <c r="J72" s="78">
        <v>337231.14</v>
      </c>
      <c r="K72" s="76">
        <f t="shared" si="6"/>
        <v>0.11250425805308971</v>
      </c>
      <c r="L72" s="78">
        <v>2800000</v>
      </c>
      <c r="M72" s="80">
        <f>H72/L72</f>
        <v>1.1909742214285715</v>
      </c>
    </row>
    <row r="73" spans="1:13" ht="9" x14ac:dyDescent="0.15">
      <c r="A73" s="67" t="s">
        <v>55</v>
      </c>
      <c r="B73" s="78" t="s">
        <v>98</v>
      </c>
      <c r="C73" s="78" t="s">
        <v>98</v>
      </c>
      <c r="D73" s="78" t="s">
        <v>98</v>
      </c>
      <c r="E73" s="79" t="s">
        <v>98</v>
      </c>
      <c r="F73" s="75"/>
      <c r="G73" s="67" t="s">
        <v>55</v>
      </c>
      <c r="H73" s="78">
        <v>326302</v>
      </c>
      <c r="I73" s="78">
        <v>639132.77</v>
      </c>
      <c r="J73" s="78">
        <v>-312830.77</v>
      </c>
      <c r="K73" s="76">
        <f t="shared" si="6"/>
        <v>-0.48946132115866942</v>
      </c>
      <c r="L73" s="78">
        <v>615000</v>
      </c>
      <c r="M73" s="80">
        <f>H73/L73</f>
        <v>0.53057235772357725</v>
      </c>
    </row>
    <row r="74" spans="1:13" ht="5.0999999999999996" customHeight="1" x14ac:dyDescent="0.15">
      <c r="A74" s="77"/>
      <c r="B74" s="82"/>
      <c r="C74" s="82"/>
      <c r="D74" s="82"/>
      <c r="E74" s="81"/>
      <c r="F74" s="75"/>
      <c r="G74" s="77"/>
      <c r="H74" s="82"/>
      <c r="I74" s="82"/>
      <c r="J74" s="82"/>
      <c r="K74" s="83"/>
      <c r="L74" s="82"/>
      <c r="M74" s="84"/>
    </row>
    <row r="75" spans="1:13" ht="3" customHeight="1" x14ac:dyDescent="0.15">
      <c r="A75" s="67"/>
      <c r="B75" s="78"/>
      <c r="C75" s="78"/>
      <c r="D75" s="78"/>
      <c r="E75" s="79"/>
      <c r="F75" s="75"/>
      <c r="G75" s="67"/>
      <c r="H75" s="78"/>
      <c r="I75" s="78"/>
      <c r="J75" s="78"/>
      <c r="K75" s="76"/>
      <c r="L75" s="78"/>
      <c r="M75" s="80"/>
    </row>
    <row r="76" spans="1:13" s="11" customFormat="1" ht="9" x14ac:dyDescent="0.15">
      <c r="A76" s="69" t="s">
        <v>78</v>
      </c>
      <c r="B76" s="66">
        <v>12358.89</v>
      </c>
      <c r="C76" s="66" t="s">
        <v>98</v>
      </c>
      <c r="D76" s="66" t="s">
        <v>98</v>
      </c>
      <c r="E76" s="86">
        <v>12358.89</v>
      </c>
      <c r="F76" s="71"/>
      <c r="G76" s="69" t="s">
        <v>78</v>
      </c>
      <c r="H76" s="66">
        <v>3992922.62</v>
      </c>
      <c r="I76" s="66">
        <v>4066684.51</v>
      </c>
      <c r="J76" s="66">
        <v>-73761.89</v>
      </c>
      <c r="K76" s="87">
        <f>IF(ISERROR((H76-I76)/ABS(I76)),"",(H76-I76)/ABS(I76))</f>
        <v>-1.8138090087543985E-2</v>
      </c>
      <c r="L76" s="66">
        <v>3723000</v>
      </c>
      <c r="M76" s="88">
        <f>H76/L76</f>
        <v>1.0725013752350256</v>
      </c>
    </row>
    <row r="77" spans="1:13" ht="3" customHeight="1" x14ac:dyDescent="0.15">
      <c r="A77" s="77"/>
      <c r="B77" s="82"/>
      <c r="C77" s="82"/>
      <c r="D77" s="82"/>
      <c r="E77" s="81"/>
      <c r="F77" s="75"/>
      <c r="G77" s="77"/>
      <c r="H77" s="82"/>
      <c r="I77" s="82"/>
      <c r="J77" s="82"/>
      <c r="K77" s="83"/>
      <c r="L77" s="82"/>
      <c r="M77" s="84"/>
    </row>
    <row r="78" spans="1:13" ht="5.0999999999999996" customHeight="1" x14ac:dyDescent="0.15">
      <c r="A78" s="67"/>
      <c r="B78" s="78"/>
      <c r="C78" s="78"/>
      <c r="D78" s="78"/>
      <c r="E78" s="79"/>
      <c r="F78" s="75"/>
      <c r="G78" s="67"/>
      <c r="H78" s="78"/>
      <c r="I78" s="78"/>
      <c r="J78" s="78"/>
      <c r="K78" s="76"/>
      <c r="L78" s="78"/>
      <c r="M78" s="80"/>
    </row>
    <row r="79" spans="1:13" ht="9" x14ac:dyDescent="0.15">
      <c r="A79" s="67" t="s">
        <v>7</v>
      </c>
      <c r="B79" s="78">
        <v>212027.56</v>
      </c>
      <c r="C79" s="78">
        <v>993.18</v>
      </c>
      <c r="D79" s="78" t="s">
        <v>98</v>
      </c>
      <c r="E79" s="79">
        <v>211034.38</v>
      </c>
      <c r="F79" s="75"/>
      <c r="G79" s="67" t="s">
        <v>7</v>
      </c>
      <c r="H79" s="78">
        <v>1375901.03</v>
      </c>
      <c r="I79" s="78">
        <v>1111919.72</v>
      </c>
      <c r="J79" s="78">
        <v>263981.31</v>
      </c>
      <c r="K79" s="76">
        <f t="shared" ref="K79:K81" si="7">IF(ISERROR((H79-I79)/ABS(I79)),"",(H79-I79)/ABS(I79))</f>
        <v>0.2374104040532711</v>
      </c>
      <c r="L79" s="78">
        <v>1100000</v>
      </c>
      <c r="M79" s="80">
        <f>H79/L79</f>
        <v>1.2508191181818182</v>
      </c>
    </row>
    <row r="80" spans="1:13" ht="9" x14ac:dyDescent="0.15">
      <c r="A80" s="67" t="s">
        <v>56</v>
      </c>
      <c r="B80" s="78">
        <v>148340.51</v>
      </c>
      <c r="C80" s="78">
        <v>594.66999999999996</v>
      </c>
      <c r="D80" s="78">
        <v>581.66</v>
      </c>
      <c r="E80" s="79">
        <v>148327.5</v>
      </c>
      <c r="F80" s="75"/>
      <c r="G80" s="67" t="s">
        <v>56</v>
      </c>
      <c r="H80" s="78">
        <v>1416454.51</v>
      </c>
      <c r="I80" s="78">
        <v>1224148.79</v>
      </c>
      <c r="J80" s="78">
        <v>192305.72</v>
      </c>
      <c r="K80" s="76">
        <f t="shared" si="7"/>
        <v>0.15709341999186224</v>
      </c>
      <c r="L80" s="78">
        <v>1300000</v>
      </c>
      <c r="M80" s="80">
        <f>H80/L80</f>
        <v>1.0895803923076923</v>
      </c>
    </row>
    <row r="81" spans="1:13" ht="9" x14ac:dyDescent="0.15">
      <c r="A81" s="67" t="s">
        <v>57</v>
      </c>
      <c r="B81" s="78">
        <v>77025.070000000007</v>
      </c>
      <c r="C81" s="78">
        <v>1516.95</v>
      </c>
      <c r="D81" s="78">
        <v>57395.49</v>
      </c>
      <c r="E81" s="79">
        <v>132903.60999999999</v>
      </c>
      <c r="F81" s="75"/>
      <c r="G81" s="67" t="s">
        <v>57</v>
      </c>
      <c r="H81" s="78">
        <v>887849.14</v>
      </c>
      <c r="I81" s="78">
        <v>583637.84</v>
      </c>
      <c r="J81" s="78">
        <v>304211.3</v>
      </c>
      <c r="K81" s="76">
        <f t="shared" si="7"/>
        <v>0.52123299613335572</v>
      </c>
      <c r="L81" s="78">
        <v>600000</v>
      </c>
      <c r="M81" s="80">
        <f>H81/L81</f>
        <v>1.4797485666666668</v>
      </c>
    </row>
    <row r="82" spans="1:13" ht="5.0999999999999996" customHeight="1" x14ac:dyDescent="0.15">
      <c r="A82" s="77"/>
      <c r="B82" s="82"/>
      <c r="C82" s="82"/>
      <c r="D82" s="82"/>
      <c r="E82" s="81"/>
      <c r="F82" s="75"/>
      <c r="G82" s="77"/>
      <c r="H82" s="82"/>
      <c r="I82" s="82"/>
      <c r="J82" s="82"/>
      <c r="K82" s="83"/>
      <c r="L82" s="82"/>
      <c r="M82" s="84"/>
    </row>
    <row r="83" spans="1:13" ht="3" customHeight="1" x14ac:dyDescent="0.15">
      <c r="A83" s="67"/>
      <c r="B83" s="78"/>
      <c r="C83" s="78"/>
      <c r="D83" s="78"/>
      <c r="E83" s="79"/>
      <c r="F83" s="75"/>
      <c r="G83" s="67"/>
      <c r="H83" s="78"/>
      <c r="I83" s="78"/>
      <c r="J83" s="78"/>
      <c r="K83" s="76"/>
      <c r="L83" s="78"/>
      <c r="M83" s="80"/>
    </row>
    <row r="84" spans="1:13" s="11" customFormat="1" ht="9" x14ac:dyDescent="0.15">
      <c r="A84" s="69" t="s">
        <v>79</v>
      </c>
      <c r="B84" s="66">
        <v>449752.03</v>
      </c>
      <c r="C84" s="66">
        <v>3104.8</v>
      </c>
      <c r="D84" s="66">
        <v>57977.15</v>
      </c>
      <c r="E84" s="86">
        <v>504624.38</v>
      </c>
      <c r="F84" s="71"/>
      <c r="G84" s="69" t="s">
        <v>79</v>
      </c>
      <c r="H84" s="66">
        <v>7673127.2999999998</v>
      </c>
      <c r="I84" s="66">
        <v>6986390.8600000003</v>
      </c>
      <c r="J84" s="66">
        <v>686736.44</v>
      </c>
      <c r="K84" s="87">
        <f>IF(ISERROR((H84-I84)/ABS(I84)),"",(H84-I84)/ABS(I84))</f>
        <v>9.8296309748693259E-2</v>
      </c>
      <c r="L84" s="66">
        <v>6723000</v>
      </c>
      <c r="M84" s="88">
        <f>H84/L84</f>
        <v>1.1413248995983936</v>
      </c>
    </row>
    <row r="85" spans="1:13" ht="3" customHeight="1" x14ac:dyDescent="0.15">
      <c r="A85" s="77"/>
      <c r="B85" s="82"/>
      <c r="C85" s="82"/>
      <c r="D85" s="82"/>
      <c r="E85" s="81"/>
      <c r="F85" s="75"/>
      <c r="G85" s="77"/>
      <c r="H85" s="82"/>
      <c r="I85" s="82"/>
      <c r="J85" s="82"/>
      <c r="K85" s="83"/>
      <c r="L85" s="82"/>
      <c r="M85" s="84"/>
    </row>
    <row r="86" spans="1:13" ht="9.9499999999999993" customHeight="1" x14ac:dyDescent="0.15">
      <c r="A86" s="77"/>
      <c r="B86" s="82"/>
      <c r="C86" s="82"/>
      <c r="D86" s="82"/>
      <c r="E86" s="81"/>
      <c r="F86" s="75"/>
      <c r="G86" s="77"/>
      <c r="H86" s="82"/>
      <c r="I86" s="82"/>
      <c r="J86" s="82"/>
      <c r="K86" s="83"/>
      <c r="L86" s="82"/>
      <c r="M86" s="84"/>
    </row>
    <row r="87" spans="1:13" ht="3" customHeight="1" x14ac:dyDescent="0.15">
      <c r="A87" s="67"/>
      <c r="B87" s="78"/>
      <c r="C87" s="78"/>
      <c r="D87" s="78"/>
      <c r="E87" s="79"/>
      <c r="F87" s="75"/>
      <c r="G87" s="67"/>
      <c r="H87" s="78"/>
      <c r="I87" s="78"/>
      <c r="J87" s="78"/>
      <c r="K87" s="76"/>
      <c r="L87" s="78"/>
      <c r="M87" s="80"/>
    </row>
    <row r="88" spans="1:13" s="11" customFormat="1" ht="9" x14ac:dyDescent="0.15">
      <c r="A88" s="69" t="s">
        <v>80</v>
      </c>
      <c r="B88" s="66">
        <v>355040535.70999998</v>
      </c>
      <c r="C88" s="66">
        <v>60304975.479999997</v>
      </c>
      <c r="D88" s="66">
        <v>2335518.2599999998</v>
      </c>
      <c r="E88" s="86">
        <v>297071078.49000001</v>
      </c>
      <c r="F88" s="71"/>
      <c r="G88" s="69" t="s">
        <v>80</v>
      </c>
      <c r="H88" s="66">
        <v>2205157475.3800001</v>
      </c>
      <c r="I88" s="66">
        <v>1985670175.5699999</v>
      </c>
      <c r="J88" s="66">
        <v>219487299.81</v>
      </c>
      <c r="K88" s="87">
        <f>IF(ISERROR((H88-I88)/ABS(I88)),"",(H88-I88)/ABS(I88))</f>
        <v>0.11053562797607859</v>
      </c>
      <c r="L88" s="66">
        <v>2046718206</v>
      </c>
      <c r="M88" s="88">
        <f>H88/L88</f>
        <v>1.0774113744215164</v>
      </c>
    </row>
    <row r="89" spans="1:13" ht="3" customHeight="1" x14ac:dyDescent="0.15">
      <c r="A89" s="77"/>
      <c r="B89" s="82"/>
      <c r="C89" s="82"/>
      <c r="D89" s="82"/>
      <c r="E89" s="81"/>
      <c r="F89" s="75"/>
      <c r="G89" s="77"/>
      <c r="H89" s="82"/>
      <c r="I89" s="82"/>
      <c r="J89" s="82"/>
      <c r="K89" s="83"/>
      <c r="L89" s="82"/>
      <c r="M89" s="84"/>
    </row>
    <row r="90" spans="1:13" ht="5.0999999999999996" customHeight="1" x14ac:dyDescent="0.15">
      <c r="A90" s="67"/>
      <c r="B90" s="78"/>
      <c r="C90" s="78"/>
      <c r="D90" s="78"/>
      <c r="E90" s="79"/>
      <c r="F90" s="75"/>
      <c r="G90" s="67"/>
      <c r="H90" s="78"/>
      <c r="I90" s="78"/>
      <c r="J90" s="78"/>
      <c r="K90" s="76"/>
      <c r="L90" s="78"/>
      <c r="M90" s="80"/>
    </row>
    <row r="91" spans="1:13" ht="9" customHeight="1" x14ac:dyDescent="0.15">
      <c r="A91" s="67" t="s">
        <v>58</v>
      </c>
      <c r="B91" s="78"/>
      <c r="C91" s="78"/>
      <c r="D91" s="78"/>
      <c r="E91" s="79"/>
      <c r="F91" s="75"/>
      <c r="G91" s="67" t="s">
        <v>58</v>
      </c>
      <c r="H91" s="78"/>
      <c r="I91" s="78"/>
      <c r="J91" s="78"/>
      <c r="K91" s="76"/>
      <c r="L91" s="78"/>
      <c r="M91" s="80"/>
    </row>
    <row r="92" spans="1:13" ht="9" x14ac:dyDescent="0.15">
      <c r="A92" s="67" t="s">
        <v>60</v>
      </c>
      <c r="B92" s="78">
        <v>57622493.829999998</v>
      </c>
      <c r="C92" s="78" t="s">
        <v>98</v>
      </c>
      <c r="D92" s="78" t="s">
        <v>98</v>
      </c>
      <c r="E92" s="79">
        <v>57622493.829999998</v>
      </c>
      <c r="F92" s="75"/>
      <c r="G92" s="67" t="s">
        <v>60</v>
      </c>
      <c r="H92" s="78">
        <v>218039181.34</v>
      </c>
      <c r="I92" s="78">
        <v>168849715.62</v>
      </c>
      <c r="J92" s="78">
        <v>49189465.719999999</v>
      </c>
      <c r="K92" s="76">
        <f t="shared" ref="K92:K93" si="8">IF(ISERROR((H92-I92)/ABS(I92)),"",(H92-I92)/ABS(I92))</f>
        <v>0.29132098647238452</v>
      </c>
      <c r="L92" s="78">
        <v>176668240</v>
      </c>
      <c r="M92" s="80">
        <f t="shared" ref="M92:M93" si="9">H92/L92</f>
        <v>1.2341730541946871</v>
      </c>
    </row>
    <row r="93" spans="1:13" ht="9" x14ac:dyDescent="0.15">
      <c r="A93" s="67" t="s">
        <v>59</v>
      </c>
      <c r="B93" s="78">
        <v>35568395.689999998</v>
      </c>
      <c r="C93" s="78" t="s">
        <v>98</v>
      </c>
      <c r="D93" s="78" t="s">
        <v>98</v>
      </c>
      <c r="E93" s="79">
        <v>35568395.689999998</v>
      </c>
      <c r="F93" s="75"/>
      <c r="G93" s="67" t="s">
        <v>59</v>
      </c>
      <c r="H93" s="78">
        <v>123373318.70999999</v>
      </c>
      <c r="I93" s="78">
        <v>96188277.400000006</v>
      </c>
      <c r="J93" s="78">
        <v>27185041.309999999</v>
      </c>
      <c r="K93" s="76">
        <f t="shared" si="8"/>
        <v>0.28262322649724453</v>
      </c>
      <c r="L93" s="78">
        <v>100450460</v>
      </c>
      <c r="M93" s="80">
        <f t="shared" si="9"/>
        <v>1.2282006345217333</v>
      </c>
    </row>
    <row r="94" spans="1:13" ht="5.0999999999999996" customHeight="1" x14ac:dyDescent="0.15">
      <c r="A94" s="77"/>
      <c r="B94" s="82"/>
      <c r="C94" s="82"/>
      <c r="D94" s="82"/>
      <c r="E94" s="81"/>
      <c r="F94" s="75"/>
      <c r="G94" s="77"/>
      <c r="H94" s="82"/>
      <c r="I94" s="82"/>
      <c r="J94" s="82"/>
      <c r="K94" s="83"/>
      <c r="L94" s="82"/>
      <c r="M94" s="84"/>
    </row>
    <row r="95" spans="1:13" ht="3" customHeight="1" x14ac:dyDescent="0.15">
      <c r="A95" s="77"/>
      <c r="B95" s="78"/>
      <c r="C95" s="78"/>
      <c r="D95" s="78"/>
      <c r="E95" s="79"/>
      <c r="F95" s="75"/>
      <c r="G95" s="67"/>
      <c r="H95" s="78"/>
      <c r="I95" s="78"/>
      <c r="J95" s="78"/>
      <c r="K95" s="76"/>
      <c r="L95" s="78"/>
      <c r="M95" s="80"/>
    </row>
    <row r="96" spans="1:13" s="11" customFormat="1" ht="9" x14ac:dyDescent="0.15">
      <c r="A96" s="69" t="s">
        <v>43</v>
      </c>
      <c r="B96" s="66">
        <v>93190889.519999996</v>
      </c>
      <c r="C96" s="66" t="s">
        <v>98</v>
      </c>
      <c r="D96" s="66" t="s">
        <v>98</v>
      </c>
      <c r="E96" s="86">
        <v>93190889.519999996</v>
      </c>
      <c r="F96" s="71"/>
      <c r="G96" s="69" t="s">
        <v>43</v>
      </c>
      <c r="H96" s="66">
        <v>341412500.05000001</v>
      </c>
      <c r="I96" s="66">
        <v>265037993.02000001</v>
      </c>
      <c r="J96" s="66">
        <v>76374507.030000001</v>
      </c>
      <c r="K96" s="87">
        <f>IF(ISERROR((H96-I96)/ABS(I96)),"",(H96-I96)/ABS(I96))</f>
        <v>0.28816437281215268</v>
      </c>
      <c r="L96" s="66">
        <v>277118700</v>
      </c>
      <c r="M96" s="88">
        <f>H96/L96</f>
        <v>1.2320081613041631</v>
      </c>
    </row>
    <row r="97" spans="1:13" ht="3" customHeight="1" x14ac:dyDescent="0.15">
      <c r="A97" s="77"/>
      <c r="B97" s="82"/>
      <c r="C97" s="82"/>
      <c r="D97" s="82"/>
      <c r="E97" s="81"/>
      <c r="F97" s="75"/>
      <c r="G97" s="77"/>
      <c r="H97" s="82"/>
      <c r="I97" s="82"/>
      <c r="J97" s="82"/>
      <c r="K97" s="83"/>
      <c r="L97" s="82"/>
      <c r="M97" s="84"/>
    </row>
    <row r="98" spans="1:13" ht="5.0999999999999996" customHeight="1" x14ac:dyDescent="0.15">
      <c r="A98" s="67"/>
      <c r="B98" s="78"/>
      <c r="C98" s="78"/>
      <c r="D98" s="78"/>
      <c r="E98" s="79"/>
      <c r="F98" s="75"/>
      <c r="G98" s="67"/>
      <c r="H98" s="78"/>
      <c r="I98" s="78"/>
      <c r="J98" s="78"/>
      <c r="K98" s="76"/>
      <c r="L98" s="78"/>
      <c r="M98" s="80"/>
    </row>
    <row r="99" spans="1:13" ht="9" customHeight="1" x14ac:dyDescent="0.15">
      <c r="A99" s="67" t="s">
        <v>38</v>
      </c>
      <c r="B99" s="78"/>
      <c r="C99" s="78"/>
      <c r="D99" s="78"/>
      <c r="E99" s="79"/>
      <c r="F99" s="75"/>
      <c r="G99" s="67" t="s">
        <v>38</v>
      </c>
      <c r="H99" s="78"/>
      <c r="I99" s="78"/>
      <c r="J99" s="78"/>
      <c r="K99" s="76"/>
      <c r="L99" s="78"/>
      <c r="M99" s="80"/>
    </row>
    <row r="100" spans="1:13" ht="9" customHeight="1" x14ac:dyDescent="0.15">
      <c r="A100" s="67" t="s">
        <v>81</v>
      </c>
      <c r="B100" s="78"/>
      <c r="C100" s="78"/>
      <c r="D100" s="78"/>
      <c r="E100" s="79"/>
      <c r="F100" s="75"/>
      <c r="G100" s="67" t="s">
        <v>81</v>
      </c>
      <c r="H100" s="78"/>
      <c r="I100" s="78"/>
      <c r="J100" s="78"/>
      <c r="K100" s="76"/>
      <c r="L100" s="78"/>
      <c r="M100" s="80"/>
    </row>
    <row r="101" spans="1:13" ht="9" x14ac:dyDescent="0.15">
      <c r="A101" s="67" t="s">
        <v>41</v>
      </c>
      <c r="B101" s="78">
        <v>4635.04</v>
      </c>
      <c r="C101" s="78" t="s">
        <v>98</v>
      </c>
      <c r="D101" s="78" t="s">
        <v>98</v>
      </c>
      <c r="E101" s="79">
        <v>4635.04</v>
      </c>
      <c r="F101" s="75"/>
      <c r="G101" s="67" t="s">
        <v>41</v>
      </c>
      <c r="H101" s="78">
        <v>19008.169999999998</v>
      </c>
      <c r="I101" s="78">
        <v>21312.09</v>
      </c>
      <c r="J101" s="78">
        <v>-2303.92</v>
      </c>
      <c r="K101" s="76">
        <f t="shared" ref="K101:K102" si="10">IF(ISERROR((H101-I101)/ABS(I101)),"",(H101-I101)/ABS(I101))</f>
        <v>-0.10810389783451561</v>
      </c>
      <c r="L101" s="78">
        <v>37306</v>
      </c>
      <c r="M101" s="80">
        <f t="shared" ref="M101:M102" si="11">H101/L101</f>
        <v>0.5095204524741328</v>
      </c>
    </row>
    <row r="102" spans="1:13" ht="9" x14ac:dyDescent="0.15">
      <c r="A102" s="67" t="s">
        <v>88</v>
      </c>
      <c r="B102" s="78">
        <v>168163.98</v>
      </c>
      <c r="C102" s="78" t="s">
        <v>98</v>
      </c>
      <c r="D102" s="78" t="s">
        <v>98</v>
      </c>
      <c r="E102" s="79">
        <v>168163.98</v>
      </c>
      <c r="F102" s="75"/>
      <c r="G102" s="67" t="s">
        <v>8</v>
      </c>
      <c r="H102" s="78">
        <v>7002197.1500000004</v>
      </c>
      <c r="I102" s="78">
        <v>7288934.6399999997</v>
      </c>
      <c r="J102" s="78">
        <v>-286737.49</v>
      </c>
      <c r="K102" s="76">
        <f t="shared" si="10"/>
        <v>-3.9338737985994521E-2</v>
      </c>
      <c r="L102" s="78">
        <v>8093780</v>
      </c>
      <c r="M102" s="80">
        <f t="shared" si="11"/>
        <v>0.8651331207421008</v>
      </c>
    </row>
    <row r="103" spans="1:13" ht="9" x14ac:dyDescent="0.15">
      <c r="A103" s="67" t="s">
        <v>4</v>
      </c>
      <c r="B103" s="78"/>
      <c r="C103" s="78"/>
      <c r="D103" s="78"/>
      <c r="E103" s="79"/>
      <c r="F103" s="75"/>
      <c r="G103" s="67" t="s">
        <v>4</v>
      </c>
      <c r="H103" s="78"/>
      <c r="I103" s="78"/>
      <c r="J103" s="78"/>
      <c r="K103" s="76"/>
      <c r="L103" s="78"/>
      <c r="M103" s="80"/>
    </row>
    <row r="104" spans="1:13" ht="9" x14ac:dyDescent="0.15">
      <c r="A104" s="67" t="s">
        <v>86</v>
      </c>
      <c r="B104" s="78">
        <v>7445.92</v>
      </c>
      <c r="C104" s="78" t="s">
        <v>98</v>
      </c>
      <c r="D104" s="78" t="s">
        <v>98</v>
      </c>
      <c r="E104" s="79">
        <v>7445.92</v>
      </c>
      <c r="F104" s="75"/>
      <c r="G104" s="67" t="s">
        <v>41</v>
      </c>
      <c r="H104" s="78">
        <v>30715.42</v>
      </c>
      <c r="I104" s="78">
        <v>5946.52</v>
      </c>
      <c r="J104" s="78">
        <v>24768.9</v>
      </c>
      <c r="K104" s="76">
        <f t="shared" ref="K104:K106" si="12">IF(ISERROR((H104-I104)/ABS(I104)),"",(H104-I104)/ABS(I104))</f>
        <v>4.1652764978508428</v>
      </c>
      <c r="L104" s="78">
        <v>3244</v>
      </c>
      <c r="M104" s="80">
        <f t="shared" ref="M104:M106" si="13">H104/L104</f>
        <v>9.4683785450061642</v>
      </c>
    </row>
    <row r="105" spans="1:13" ht="9" x14ac:dyDescent="0.15">
      <c r="A105" s="90" t="s">
        <v>90</v>
      </c>
      <c r="B105" s="78" t="s">
        <v>98</v>
      </c>
      <c r="C105" s="78">
        <v>8555305.9000000004</v>
      </c>
      <c r="D105" s="78" t="s">
        <v>98</v>
      </c>
      <c r="E105" s="79">
        <v>-8555305.9000000004</v>
      </c>
      <c r="F105" s="75"/>
      <c r="G105" s="91" t="s">
        <v>89</v>
      </c>
      <c r="H105" s="78">
        <v>-75811525.049999997</v>
      </c>
      <c r="I105" s="78">
        <v>-72210761.709999993</v>
      </c>
      <c r="J105" s="78">
        <v>-3600763.34</v>
      </c>
      <c r="K105" s="76">
        <f t="shared" si="12"/>
        <v>-4.9864635889879522E-2</v>
      </c>
      <c r="L105" s="78">
        <v>-78812980</v>
      </c>
      <c r="M105" s="80">
        <f t="shared" si="13"/>
        <v>0.96191674328264198</v>
      </c>
    </row>
    <row r="106" spans="1:13" ht="9" x14ac:dyDescent="0.15">
      <c r="A106" s="67" t="s">
        <v>87</v>
      </c>
      <c r="B106" s="78" t="s">
        <v>98</v>
      </c>
      <c r="C106" s="78">
        <v>5.59</v>
      </c>
      <c r="D106" s="78" t="s">
        <v>98</v>
      </c>
      <c r="E106" s="79">
        <v>-5.59</v>
      </c>
      <c r="F106" s="75"/>
      <c r="G106" s="67" t="s">
        <v>87</v>
      </c>
      <c r="H106" s="78">
        <v>1084.3699999999999</v>
      </c>
      <c r="I106" s="78">
        <v>56701.94</v>
      </c>
      <c r="J106" s="78">
        <v>-55617.57</v>
      </c>
      <c r="K106" s="76">
        <f t="shared" si="12"/>
        <v>-0.98087596297410629</v>
      </c>
      <c r="L106" s="78">
        <v>21086</v>
      </c>
      <c r="M106" s="80">
        <f t="shared" si="13"/>
        <v>5.1426064687470352E-2</v>
      </c>
    </row>
    <row r="107" spans="1:13" ht="9" x14ac:dyDescent="0.15">
      <c r="A107" s="67" t="s">
        <v>53</v>
      </c>
      <c r="B107" s="78"/>
      <c r="C107" s="78"/>
      <c r="D107" s="78"/>
      <c r="E107" s="79"/>
      <c r="F107" s="75"/>
      <c r="G107" s="67" t="s">
        <v>53</v>
      </c>
      <c r="H107" s="66"/>
      <c r="I107" s="78"/>
      <c r="J107" s="78"/>
      <c r="K107" s="76"/>
      <c r="L107" s="78"/>
      <c r="M107" s="80"/>
    </row>
    <row r="108" spans="1:13" ht="9" x14ac:dyDescent="0.15">
      <c r="A108" s="67" t="s">
        <v>88</v>
      </c>
      <c r="B108" s="78">
        <v>2529433.35</v>
      </c>
      <c r="C108" s="78" t="s">
        <v>98</v>
      </c>
      <c r="D108" s="78" t="s">
        <v>98</v>
      </c>
      <c r="E108" s="79">
        <v>2529433.35</v>
      </c>
      <c r="F108" s="75"/>
      <c r="G108" s="67" t="s">
        <v>8</v>
      </c>
      <c r="H108" s="78">
        <v>5925918.5199999996</v>
      </c>
      <c r="I108" s="78">
        <v>3370492.46</v>
      </c>
      <c r="J108" s="78">
        <v>2555426.06</v>
      </c>
      <c r="K108" s="76">
        <f>IF(ISERROR((H108-I108)/ABS(I108)),"",(H108-I108)/ABS(I108))</f>
        <v>0.75817587202079062</v>
      </c>
      <c r="L108" s="78">
        <v>3185608</v>
      </c>
      <c r="M108" s="80">
        <f>H108/L108</f>
        <v>1.8602158583228068</v>
      </c>
    </row>
    <row r="109" spans="1:13" ht="9" x14ac:dyDescent="0.15">
      <c r="A109" s="67" t="s">
        <v>5</v>
      </c>
      <c r="B109" s="78"/>
      <c r="C109" s="78"/>
      <c r="D109" s="78"/>
      <c r="E109" s="79"/>
      <c r="F109" s="75"/>
      <c r="G109" s="67" t="s">
        <v>5</v>
      </c>
      <c r="H109" s="78"/>
      <c r="I109" s="78"/>
      <c r="J109" s="78"/>
      <c r="K109" s="76"/>
      <c r="L109" s="78"/>
      <c r="M109" s="80"/>
    </row>
    <row r="110" spans="1:13" ht="9" x14ac:dyDescent="0.15">
      <c r="A110" s="67" t="s">
        <v>86</v>
      </c>
      <c r="B110" s="78">
        <v>4287.41</v>
      </c>
      <c r="C110" s="78" t="s">
        <v>98</v>
      </c>
      <c r="D110" s="78" t="s">
        <v>98</v>
      </c>
      <c r="E110" s="79">
        <v>4287.41</v>
      </c>
      <c r="F110" s="75"/>
      <c r="G110" s="67" t="s">
        <v>41</v>
      </c>
      <c r="H110" s="78">
        <v>17621.310000000001</v>
      </c>
      <c r="I110" s="78">
        <v>21116.55</v>
      </c>
      <c r="J110" s="78">
        <v>-3495.24</v>
      </c>
      <c r="K110" s="76">
        <f t="shared" ref="K110:K111" si="14">IF(ISERROR((H110-I110)/ABS(I110)),"",(H110-I110)/ABS(I110))</f>
        <v>-0.16552135647158261</v>
      </c>
      <c r="L110" s="78">
        <v>47038</v>
      </c>
      <c r="M110" s="80">
        <f t="shared" ref="M110:M111" si="15">H110/L110</f>
        <v>0.37461860623325827</v>
      </c>
    </row>
    <row r="111" spans="1:13" ht="9" x14ac:dyDescent="0.15">
      <c r="A111" s="67" t="s">
        <v>88</v>
      </c>
      <c r="B111" s="78">
        <v>148223.19</v>
      </c>
      <c r="C111" s="78" t="s">
        <v>98</v>
      </c>
      <c r="D111" s="78" t="s">
        <v>98</v>
      </c>
      <c r="E111" s="79">
        <v>148223.19</v>
      </c>
      <c r="F111" s="75"/>
      <c r="G111" s="67" t="s">
        <v>8</v>
      </c>
      <c r="H111" s="78">
        <v>3205865.17</v>
      </c>
      <c r="I111" s="78">
        <v>3054506.26</v>
      </c>
      <c r="J111" s="78">
        <v>151358.91</v>
      </c>
      <c r="K111" s="76">
        <f t="shared" si="14"/>
        <v>4.9552659944458635E-2</v>
      </c>
      <c r="L111" s="78">
        <v>3114240</v>
      </c>
      <c r="M111" s="80">
        <f t="shared" si="15"/>
        <v>1.0294213580199343</v>
      </c>
    </row>
    <row r="112" spans="1:13" ht="5.0999999999999996" customHeight="1" x14ac:dyDescent="0.15">
      <c r="A112" s="77"/>
      <c r="B112" s="82"/>
      <c r="C112" s="82"/>
      <c r="D112" s="82"/>
      <c r="E112" s="81"/>
      <c r="F112" s="75"/>
      <c r="G112" s="77"/>
      <c r="H112" s="82"/>
      <c r="I112" s="82"/>
      <c r="J112" s="82"/>
      <c r="K112" s="83"/>
      <c r="L112" s="82"/>
      <c r="M112" s="84"/>
    </row>
    <row r="113" spans="1:13" ht="3" customHeight="1" x14ac:dyDescent="0.15">
      <c r="A113" s="67"/>
      <c r="B113" s="78"/>
      <c r="C113" s="78"/>
      <c r="D113" s="78"/>
      <c r="E113" s="79"/>
      <c r="F113" s="75"/>
      <c r="G113" s="67"/>
      <c r="H113" s="78"/>
      <c r="I113" s="78"/>
      <c r="J113" s="78"/>
      <c r="K113" s="76"/>
      <c r="L113" s="78"/>
      <c r="M113" s="80"/>
    </row>
    <row r="114" spans="1:13" s="11" customFormat="1" ht="9" x14ac:dyDescent="0.15">
      <c r="A114" s="69" t="s">
        <v>44</v>
      </c>
      <c r="B114" s="66">
        <v>2862188.89</v>
      </c>
      <c r="C114" s="66">
        <v>8555311.4900000002</v>
      </c>
      <c r="D114" s="66" t="s">
        <v>98</v>
      </c>
      <c r="E114" s="86">
        <v>-5693122.5999999996</v>
      </c>
      <c r="F114" s="71"/>
      <c r="G114" s="69" t="s">
        <v>44</v>
      </c>
      <c r="H114" s="66">
        <v>-59609114.939999998</v>
      </c>
      <c r="I114" s="66">
        <v>-58391751.25</v>
      </c>
      <c r="J114" s="66">
        <v>-1217363.69</v>
      </c>
      <c r="K114" s="87">
        <f>IF(ISERROR((H114-I114)/ABS(I114)),"",(H114-I114)/ABS(I114))</f>
        <v>-2.0848213385276704E-2</v>
      </c>
      <c r="L114" s="66">
        <v>-64310678</v>
      </c>
      <c r="M114" s="88">
        <f>H114/L114</f>
        <v>0.92689296387141185</v>
      </c>
    </row>
    <row r="115" spans="1:13" ht="3" customHeight="1" x14ac:dyDescent="0.15">
      <c r="A115" s="77"/>
      <c r="B115" s="82"/>
      <c r="C115" s="82"/>
      <c r="D115" s="82"/>
      <c r="E115" s="81"/>
      <c r="F115" s="75"/>
      <c r="G115" s="77"/>
      <c r="H115" s="82"/>
      <c r="I115" s="82"/>
      <c r="J115" s="82"/>
      <c r="K115" s="83"/>
      <c r="L115" s="82"/>
      <c r="M115" s="84"/>
    </row>
    <row r="116" spans="1:13" ht="8.1" customHeight="1" x14ac:dyDescent="0.15">
      <c r="A116" s="77"/>
      <c r="B116" s="82"/>
      <c r="C116" s="82"/>
      <c r="D116" s="82"/>
      <c r="E116" s="81"/>
      <c r="F116" s="75"/>
      <c r="G116" s="77"/>
      <c r="H116" s="82"/>
      <c r="I116" s="82"/>
      <c r="J116" s="82"/>
      <c r="K116" s="83"/>
      <c r="L116" s="82"/>
      <c r="M116" s="84"/>
    </row>
    <row r="117" spans="1:13" ht="3" customHeight="1" x14ac:dyDescent="0.15">
      <c r="A117" s="67"/>
      <c r="B117" s="78"/>
      <c r="C117" s="78"/>
      <c r="D117" s="78"/>
      <c r="E117" s="79"/>
      <c r="F117" s="75"/>
      <c r="G117" s="67"/>
      <c r="H117" s="78"/>
      <c r="I117" s="78"/>
      <c r="J117" s="78"/>
      <c r="K117" s="76"/>
      <c r="L117" s="78"/>
      <c r="M117" s="80"/>
    </row>
    <row r="118" spans="1:13" s="11" customFormat="1" ht="9" x14ac:dyDescent="0.15">
      <c r="A118" s="69" t="s">
        <v>82</v>
      </c>
      <c r="B118" s="66">
        <v>96053078.409999996</v>
      </c>
      <c r="C118" s="66">
        <v>8555311.4900000002</v>
      </c>
      <c r="D118" s="66" t="s">
        <v>98</v>
      </c>
      <c r="E118" s="86">
        <v>87497766.920000002</v>
      </c>
      <c r="F118" s="71"/>
      <c r="G118" s="69" t="s">
        <v>82</v>
      </c>
      <c r="H118" s="66">
        <v>281803385.11000001</v>
      </c>
      <c r="I118" s="66">
        <v>206646241.77000001</v>
      </c>
      <c r="J118" s="66">
        <v>75157143.340000004</v>
      </c>
      <c r="K118" s="87">
        <f>IF(ISERROR((H118-I118)/ABS(I118)),"",(H118-I118)/ABS(I118))</f>
        <v>0.36369954128491189</v>
      </c>
      <c r="L118" s="66">
        <v>212808022</v>
      </c>
      <c r="M118" s="88">
        <f>H118/L118</f>
        <v>1.3242141083854444</v>
      </c>
    </row>
    <row r="119" spans="1:13" ht="3" customHeight="1" x14ac:dyDescent="0.15">
      <c r="A119" s="77"/>
      <c r="B119" s="82"/>
      <c r="C119" s="82"/>
      <c r="D119" s="82"/>
      <c r="E119" s="81"/>
      <c r="F119" s="75"/>
      <c r="G119" s="77"/>
      <c r="H119" s="82"/>
      <c r="I119" s="82"/>
      <c r="J119" s="82"/>
      <c r="K119" s="83"/>
      <c r="L119" s="82"/>
      <c r="M119" s="84"/>
    </row>
    <row r="120" spans="1:13" ht="8.1" customHeight="1" x14ac:dyDescent="0.15">
      <c r="A120" s="74"/>
      <c r="B120" s="82"/>
      <c r="C120" s="82"/>
      <c r="D120" s="82"/>
      <c r="E120" s="81"/>
      <c r="F120" s="75"/>
      <c r="G120" s="73"/>
      <c r="H120" s="82"/>
      <c r="I120" s="82"/>
      <c r="J120" s="82"/>
      <c r="K120" s="83"/>
      <c r="L120" s="82"/>
      <c r="M120" s="84"/>
    </row>
    <row r="121" spans="1:13" ht="3" customHeight="1" x14ac:dyDescent="0.15">
      <c r="A121" s="67"/>
      <c r="B121" s="78"/>
      <c r="C121" s="78"/>
      <c r="D121" s="78"/>
      <c r="E121" s="79"/>
      <c r="F121" s="75"/>
      <c r="G121" s="67"/>
      <c r="H121" s="78"/>
      <c r="I121" s="78"/>
      <c r="J121" s="78"/>
      <c r="K121" s="92"/>
      <c r="L121" s="78"/>
      <c r="M121" s="80"/>
    </row>
    <row r="122" spans="1:13" s="11" customFormat="1" ht="9" x14ac:dyDescent="0.15">
      <c r="A122" s="69" t="s">
        <v>9</v>
      </c>
      <c r="B122" s="66">
        <v>451093614.12</v>
      </c>
      <c r="C122" s="66">
        <v>68860286.969999999</v>
      </c>
      <c r="D122" s="66">
        <v>2335518.2599999998</v>
      </c>
      <c r="E122" s="86">
        <v>384568845.41000003</v>
      </c>
      <c r="F122" s="71"/>
      <c r="G122" s="69" t="s">
        <v>9</v>
      </c>
      <c r="H122" s="66">
        <v>2486960860.4899998</v>
      </c>
      <c r="I122" s="66">
        <v>2192316417.3400002</v>
      </c>
      <c r="J122" s="66">
        <v>294644443.14999998</v>
      </c>
      <c r="K122" s="87">
        <f>IF(ISERROR((H122-I122)/ABS(I122)),"",(H122-I122)/ABS(I122))</f>
        <v>0.13439868479728856</v>
      </c>
      <c r="L122" s="66">
        <v>2259526228</v>
      </c>
      <c r="M122" s="88">
        <f>H122/L122</f>
        <v>1.1006558939974385</v>
      </c>
    </row>
    <row r="123" spans="1:13" ht="3" customHeight="1" x14ac:dyDescent="0.15">
      <c r="A123" s="73"/>
      <c r="B123" s="82"/>
      <c r="C123" s="82"/>
      <c r="D123" s="82"/>
      <c r="E123" s="81"/>
      <c r="F123" s="75"/>
      <c r="G123" s="73"/>
      <c r="H123" s="82"/>
      <c r="I123" s="82"/>
      <c r="J123" s="82"/>
      <c r="K123" s="93"/>
      <c r="L123" s="82"/>
      <c r="M123" s="94"/>
    </row>
    <row r="124" spans="1:13" ht="6" customHeight="1" x14ac:dyDescent="0.15">
      <c r="A124" s="75"/>
      <c r="B124" s="95"/>
      <c r="C124" s="95"/>
      <c r="D124" s="95"/>
      <c r="E124" s="95"/>
      <c r="F124" s="75"/>
      <c r="G124" s="75"/>
      <c r="H124" s="95"/>
      <c r="I124" s="95"/>
      <c r="J124" s="95"/>
      <c r="K124" s="75"/>
      <c r="L124" s="95"/>
      <c r="M124" s="75"/>
    </row>
    <row r="125" spans="1:13" ht="9" customHeight="1" x14ac:dyDescent="0.15">
      <c r="A125" s="62" t="s">
        <v>83</v>
      </c>
      <c r="B125" s="63">
        <v>-2563110.56</v>
      </c>
      <c r="C125" s="38"/>
      <c r="D125" s="95"/>
      <c r="E125" s="96"/>
      <c r="F125" s="75"/>
      <c r="G125" s="62" t="s">
        <v>83</v>
      </c>
      <c r="H125" s="63" t="s">
        <v>98</v>
      </c>
      <c r="I125" s="38"/>
      <c r="J125" s="95"/>
      <c r="K125" s="75"/>
      <c r="L125" s="95"/>
      <c r="M125" s="75"/>
    </row>
    <row r="126" spans="1:13" ht="9.75" customHeight="1" x14ac:dyDescent="0.15">
      <c r="A126" s="101" t="s">
        <v>153</v>
      </c>
      <c r="B126" s="101"/>
      <c r="C126" s="101"/>
      <c r="D126" s="101"/>
      <c r="E126" s="101"/>
      <c r="G126" s="101"/>
      <c r="H126" s="101"/>
      <c r="I126" s="101"/>
      <c r="J126" s="101"/>
      <c r="K126" s="101"/>
      <c r="L126" s="101"/>
      <c r="M126" s="101"/>
    </row>
    <row r="127" spans="1:13" ht="8.1" customHeight="1" x14ac:dyDescent="0.15">
      <c r="A127" s="50"/>
      <c r="B127" s="50"/>
      <c r="C127" s="50"/>
      <c r="D127" s="50"/>
      <c r="E127" s="50"/>
      <c r="G127" s="50"/>
      <c r="H127" s="50"/>
      <c r="I127" s="50"/>
      <c r="J127" s="50"/>
      <c r="K127" s="50"/>
      <c r="L127" s="50"/>
      <c r="M127" s="50"/>
    </row>
    <row r="128" spans="1:13" ht="8.25" customHeight="1" x14ac:dyDescent="0.15">
      <c r="A128" s="97" t="s">
        <v>39</v>
      </c>
      <c r="B128" s="47"/>
      <c r="C128" s="98" t="s">
        <v>40</v>
      </c>
      <c r="D128" s="49"/>
      <c r="E128" s="47"/>
      <c r="G128" s="101"/>
      <c r="H128" s="101"/>
      <c r="I128" s="101"/>
      <c r="J128" s="101"/>
      <c r="K128" s="101"/>
      <c r="L128" s="101"/>
      <c r="M128" s="101"/>
    </row>
    <row r="129" spans="1:13" ht="9" customHeight="1" x14ac:dyDescent="0.15">
      <c r="A129" s="97" t="s">
        <v>15</v>
      </c>
      <c r="C129" s="99" t="s">
        <v>125</v>
      </c>
      <c r="D129" s="14"/>
      <c r="E129" s="14"/>
      <c r="G129" s="101" t="s">
        <v>153</v>
      </c>
      <c r="H129" s="101"/>
      <c r="I129" s="101"/>
      <c r="J129" s="101"/>
      <c r="K129" s="101"/>
      <c r="L129" s="101"/>
      <c r="M129" s="101"/>
    </row>
    <row r="130" spans="1:13" ht="9" customHeight="1" x14ac:dyDescent="0.15">
      <c r="A130" s="97"/>
      <c r="C130" s="99"/>
      <c r="D130" s="14"/>
      <c r="E130" s="14"/>
      <c r="G130" s="97"/>
      <c r="H130" s="14"/>
      <c r="I130" s="14"/>
      <c r="J130" s="99"/>
      <c r="L130" s="14"/>
    </row>
    <row r="131" spans="1:13" ht="9" customHeight="1" x14ac:dyDescent="0.15">
      <c r="A131" s="97"/>
      <c r="C131" s="99"/>
      <c r="D131" s="14"/>
      <c r="E131" s="14"/>
      <c r="G131" s="97"/>
      <c r="H131" s="14"/>
      <c r="I131" s="14"/>
      <c r="J131" s="99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95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3:13" ht="9" x14ac:dyDescent="0.15">
      <c r="M266" s="100"/>
    </row>
  </sheetData>
  <mergeCells count="4">
    <mergeCell ref="A126:E126"/>
    <mergeCell ref="G126:M126"/>
    <mergeCell ref="G128:M128"/>
    <mergeCell ref="G129:M129"/>
  </mergeCells>
  <printOptions horizontalCentered="1" gridLinesSet="0"/>
  <pageMargins left="0" right="0" top="0" bottom="0" header="0" footer="3.937007874015748E-2"/>
  <pageSetup paperSize="9" scale="82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2289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457200</xdr:colOff>
                <xdr:row>131</xdr:row>
                <xdr:rowOff>66675</xdr:rowOff>
              </to>
            </anchor>
          </objectPr>
        </oleObject>
      </mc:Choice>
      <mc:Fallback>
        <oleObject progId="Word.Picture.8" shapeId="12289" r:id="rId4"/>
      </mc:Fallback>
    </mc:AlternateContent>
    <mc:AlternateContent xmlns:mc="http://schemas.openxmlformats.org/markup-compatibility/2006">
      <mc:Choice Requires="x14">
        <oleObject progId="Word.Picture.8" shapeId="12290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371475</xdr:colOff>
                <xdr:row>131</xdr:row>
                <xdr:rowOff>95250</xdr:rowOff>
              </to>
            </anchor>
          </objectPr>
        </oleObject>
      </mc:Choice>
      <mc:Fallback>
        <oleObject progId="Word.Picture.8" shapeId="12290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481BF-2159-4803-BA11-24AC68E73E4A}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10.285156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/>
    <row r="3" spans="1:14" ht="8.1" customHeight="1" x14ac:dyDescent="0.15"/>
    <row r="4" spans="1:14" ht="8.1" customHeight="1" x14ac:dyDescent="0.15"/>
    <row r="5" spans="1:14" ht="8.1" customHeight="1" x14ac:dyDescent="0.15"/>
    <row r="6" spans="1:14" ht="8.1" customHeight="1" x14ac:dyDescent="0.15"/>
    <row r="7" spans="1:14" x14ac:dyDescent="0.15">
      <c r="E7" s="16" t="s">
        <v>62</v>
      </c>
      <c r="M7" s="16" t="str">
        <f>+E7</f>
        <v>GP-10-01-IMP/VER:08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0" t="s">
        <v>99</v>
      </c>
      <c r="B9" s="69" t="s">
        <v>26</v>
      </c>
      <c r="C9" s="69" t="s">
        <v>16</v>
      </c>
      <c r="D9" s="69" t="s">
        <v>28</v>
      </c>
      <c r="E9" s="70" t="s">
        <v>17</v>
      </c>
      <c r="G9" s="60" t="s">
        <v>100</v>
      </c>
      <c r="H9" s="69" t="s">
        <v>19</v>
      </c>
      <c r="I9" s="69" t="s">
        <v>29</v>
      </c>
      <c r="J9" s="69" t="s">
        <v>20</v>
      </c>
      <c r="K9" s="69" t="s">
        <v>21</v>
      </c>
      <c r="L9" s="69" t="s">
        <v>33</v>
      </c>
      <c r="M9" s="70" t="s">
        <v>24</v>
      </c>
      <c r="N9" s="71"/>
    </row>
    <row r="10" spans="1:14" s="11" customFormat="1" ht="10.5" x14ac:dyDescent="0.15">
      <c r="A10" s="60"/>
      <c r="B10" s="69" t="s">
        <v>27</v>
      </c>
      <c r="C10" s="69"/>
      <c r="D10" s="69" t="s">
        <v>26</v>
      </c>
      <c r="E10" s="70"/>
      <c r="G10" s="60"/>
      <c r="H10" s="69" t="s">
        <v>31</v>
      </c>
      <c r="I10" s="69" t="s">
        <v>35</v>
      </c>
      <c r="J10" s="69"/>
      <c r="K10" s="69"/>
      <c r="L10" s="69" t="s">
        <v>34</v>
      </c>
      <c r="M10" s="70"/>
      <c r="N10" s="71"/>
    </row>
    <row r="11" spans="1:14" s="11" customFormat="1" ht="10.5" x14ac:dyDescent="0.15">
      <c r="A11" s="60" t="s">
        <v>101</v>
      </c>
      <c r="B11" s="69" t="s">
        <v>25</v>
      </c>
      <c r="C11" s="69" t="s">
        <v>13</v>
      </c>
      <c r="D11" s="69" t="s">
        <v>14</v>
      </c>
      <c r="E11" s="70" t="s">
        <v>18</v>
      </c>
      <c r="G11" s="60" t="s">
        <v>102</v>
      </c>
      <c r="H11" s="69" t="s">
        <v>32</v>
      </c>
      <c r="I11" s="69" t="s">
        <v>30</v>
      </c>
      <c r="J11" s="69" t="s">
        <v>12</v>
      </c>
      <c r="K11" s="69" t="s">
        <v>22</v>
      </c>
      <c r="L11" s="69" t="s">
        <v>23</v>
      </c>
      <c r="M11" s="70" t="s">
        <v>36</v>
      </c>
      <c r="N11" s="71"/>
    </row>
    <row r="12" spans="1:14" ht="5.0999999999999996" customHeight="1" x14ac:dyDescent="0.15">
      <c r="A12" s="7"/>
      <c r="B12" s="5"/>
      <c r="C12" s="5"/>
      <c r="D12" s="5"/>
      <c r="E12" s="9"/>
      <c r="G12" s="72"/>
      <c r="H12" s="73"/>
      <c r="I12" s="73"/>
      <c r="J12" s="73"/>
      <c r="K12" s="73"/>
      <c r="L12" s="73"/>
      <c r="M12" s="74"/>
      <c r="N12" s="75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7"/>
      <c r="I13" s="67"/>
      <c r="J13" s="67"/>
      <c r="K13" s="76"/>
      <c r="L13" s="67"/>
      <c r="M13" s="77"/>
      <c r="N13" s="75"/>
    </row>
    <row r="14" spans="1:14" ht="9" customHeight="1" x14ac:dyDescent="0.15">
      <c r="A14" s="67" t="s">
        <v>0</v>
      </c>
      <c r="B14" s="4"/>
      <c r="C14" s="4"/>
      <c r="D14" s="4"/>
      <c r="E14" s="10"/>
      <c r="G14" s="67" t="s">
        <v>0</v>
      </c>
      <c r="H14" s="67"/>
      <c r="I14" s="67"/>
      <c r="J14" s="67"/>
      <c r="K14" s="76"/>
      <c r="L14" s="67"/>
      <c r="M14" s="77"/>
      <c r="N14" s="75"/>
    </row>
    <row r="15" spans="1:14" ht="9" x14ac:dyDescent="0.15">
      <c r="A15" s="67" t="s">
        <v>84</v>
      </c>
      <c r="B15" s="78">
        <v>123599388.56999999</v>
      </c>
      <c r="C15" s="78" t="s">
        <v>98</v>
      </c>
      <c r="D15" s="78">
        <v>699244.85</v>
      </c>
      <c r="E15" s="79">
        <v>124298633.42</v>
      </c>
      <c r="G15" s="67" t="s">
        <v>84</v>
      </c>
      <c r="H15" s="78">
        <v>131189115.69</v>
      </c>
      <c r="I15" s="78">
        <v>136618914.13999999</v>
      </c>
      <c r="J15" s="78">
        <v>-5429798.4500000002</v>
      </c>
      <c r="K15" s="76">
        <f>IF(ISERROR((H15-I15)/ABS(I15)),"",(H15-I15)/ABS(I15))</f>
        <v>-3.9744119503364018E-2</v>
      </c>
      <c r="L15" s="78">
        <v>851200000</v>
      </c>
      <c r="M15" s="80">
        <f t="shared" ref="M15:M20" si="0">H15/L15</f>
        <v>0.1541225513275376</v>
      </c>
      <c r="N15" s="75"/>
    </row>
    <row r="16" spans="1:14" ht="9" x14ac:dyDescent="0.15">
      <c r="A16" s="67" t="s">
        <v>46</v>
      </c>
      <c r="B16" s="78">
        <v>5521239.4500000002</v>
      </c>
      <c r="C16" s="78" t="s">
        <v>98</v>
      </c>
      <c r="D16" s="78">
        <v>63805.09</v>
      </c>
      <c r="E16" s="79">
        <v>5585044.54</v>
      </c>
      <c r="G16" s="67" t="s">
        <v>46</v>
      </c>
      <c r="H16" s="78">
        <v>5628285.3499999996</v>
      </c>
      <c r="I16" s="78">
        <v>8308882.2400000002</v>
      </c>
      <c r="J16" s="78">
        <v>-2680596.89</v>
      </c>
      <c r="K16" s="76">
        <f t="shared" ref="K16:K24" si="1">IF(ISERROR((H16-I16)/ABS(I16)),"",(H16-I16)/ABS(I16))</f>
        <v>-0.32261823101731679</v>
      </c>
      <c r="L16" s="78">
        <v>19400000</v>
      </c>
      <c r="M16" s="80">
        <f t="shared" si="0"/>
        <v>0.29011780154639172</v>
      </c>
      <c r="N16" s="75"/>
    </row>
    <row r="17" spans="1:14" ht="9" x14ac:dyDescent="0.15">
      <c r="A17" s="67" t="s">
        <v>47</v>
      </c>
      <c r="B17" s="78">
        <v>1755173.86</v>
      </c>
      <c r="C17" s="78" t="s">
        <v>98</v>
      </c>
      <c r="D17" s="78">
        <v>13978.99</v>
      </c>
      <c r="E17" s="79">
        <v>1769152.85</v>
      </c>
      <c r="G17" s="67" t="s">
        <v>47</v>
      </c>
      <c r="H17" s="78">
        <v>1787510.52</v>
      </c>
      <c r="I17" s="78">
        <v>2127820.8199999998</v>
      </c>
      <c r="J17" s="78">
        <v>-340310.3</v>
      </c>
      <c r="K17" s="76">
        <f t="shared" si="1"/>
        <v>-0.15993372035902903</v>
      </c>
      <c r="L17" s="78">
        <v>8600000</v>
      </c>
      <c r="M17" s="80">
        <f t="shared" si="0"/>
        <v>0.20785006046511628</v>
      </c>
      <c r="N17" s="75"/>
    </row>
    <row r="18" spans="1:14" ht="9" x14ac:dyDescent="0.15">
      <c r="A18" s="67" t="s">
        <v>63</v>
      </c>
      <c r="B18" s="78">
        <v>496935.57</v>
      </c>
      <c r="C18" s="78" t="s">
        <v>98</v>
      </c>
      <c r="D18" s="78" t="s">
        <v>98</v>
      </c>
      <c r="E18" s="79">
        <v>496935.57</v>
      </c>
      <c r="G18" s="67" t="s">
        <v>63</v>
      </c>
      <c r="H18" s="78">
        <v>513564.11</v>
      </c>
      <c r="I18" s="78">
        <v>792001.36</v>
      </c>
      <c r="J18" s="78">
        <v>-278437.25</v>
      </c>
      <c r="K18" s="76">
        <f t="shared" si="1"/>
        <v>-0.35156158065183118</v>
      </c>
      <c r="L18" s="78">
        <v>3200000</v>
      </c>
      <c r="M18" s="80">
        <f t="shared" si="0"/>
        <v>0.160488784375</v>
      </c>
      <c r="N18" s="75"/>
    </row>
    <row r="19" spans="1:14" ht="9" x14ac:dyDescent="0.15">
      <c r="A19" s="67" t="s">
        <v>64</v>
      </c>
      <c r="B19" s="78">
        <v>130158.64</v>
      </c>
      <c r="C19" s="78" t="s">
        <v>98</v>
      </c>
      <c r="D19" s="78" t="s">
        <v>98</v>
      </c>
      <c r="E19" s="79">
        <v>130158.64</v>
      </c>
      <c r="G19" s="67" t="s">
        <v>64</v>
      </c>
      <c r="H19" s="78">
        <v>130158.64</v>
      </c>
      <c r="I19" s="78">
        <v>114158.05</v>
      </c>
      <c r="J19" s="78">
        <v>16000.59</v>
      </c>
      <c r="K19" s="76">
        <f t="shared" si="1"/>
        <v>0.14016173191465689</v>
      </c>
      <c r="L19" s="78">
        <v>500000</v>
      </c>
      <c r="M19" s="80">
        <f t="shared" si="0"/>
        <v>0.26031727999999998</v>
      </c>
      <c r="N19" s="75"/>
    </row>
    <row r="20" spans="1:14" ht="9" x14ac:dyDescent="0.15">
      <c r="A20" s="67" t="s">
        <v>48</v>
      </c>
      <c r="B20" s="78">
        <v>672715.18</v>
      </c>
      <c r="C20" s="78" t="s">
        <v>98</v>
      </c>
      <c r="D20" s="78">
        <v>81098.89</v>
      </c>
      <c r="E20" s="79">
        <v>753814.07</v>
      </c>
      <c r="G20" s="67" t="s">
        <v>48</v>
      </c>
      <c r="H20" s="78">
        <v>874399.21</v>
      </c>
      <c r="I20" s="78">
        <v>7812245.9299999997</v>
      </c>
      <c r="J20" s="78">
        <v>-6937846.7199999997</v>
      </c>
      <c r="K20" s="76">
        <f t="shared" si="1"/>
        <v>-0.88807326115500307</v>
      </c>
      <c r="L20" s="78">
        <v>29900000</v>
      </c>
      <c r="M20" s="80">
        <f t="shared" si="0"/>
        <v>2.9244120735785951E-2</v>
      </c>
      <c r="N20" s="75"/>
    </row>
    <row r="21" spans="1:14" ht="9" x14ac:dyDescent="0.15">
      <c r="A21" s="67" t="s">
        <v>65</v>
      </c>
      <c r="B21" s="78">
        <v>154317.79</v>
      </c>
      <c r="C21" s="78">
        <v>993983.8</v>
      </c>
      <c r="D21" s="78">
        <v>564345.96</v>
      </c>
      <c r="E21" s="79">
        <v>-275320.05</v>
      </c>
      <c r="G21" s="67" t="s">
        <v>65</v>
      </c>
      <c r="H21" s="78">
        <v>851590.07</v>
      </c>
      <c r="I21" s="78">
        <v>575537.97</v>
      </c>
      <c r="J21" s="78">
        <v>276052.09999999998</v>
      </c>
      <c r="K21" s="76">
        <f t="shared" si="1"/>
        <v>0.4796418557753887</v>
      </c>
      <c r="L21" s="78">
        <v>-16300000</v>
      </c>
      <c r="M21" s="80"/>
      <c r="N21" s="75"/>
    </row>
    <row r="22" spans="1:14" ht="5.0999999999999996" customHeight="1" x14ac:dyDescent="0.15">
      <c r="A22" s="77"/>
      <c r="B22" s="81"/>
      <c r="C22" s="82"/>
      <c r="D22" s="82"/>
      <c r="E22" s="81"/>
      <c r="G22" s="77"/>
      <c r="H22" s="82"/>
      <c r="I22" s="82"/>
      <c r="J22" s="82"/>
      <c r="K22" s="83" t="str">
        <f t="shared" si="1"/>
        <v/>
      </c>
      <c r="L22" s="82"/>
      <c r="M22" s="84"/>
      <c r="N22" s="75"/>
    </row>
    <row r="23" spans="1:14" ht="3" customHeight="1" x14ac:dyDescent="0.15">
      <c r="A23" s="67"/>
      <c r="B23" s="78"/>
      <c r="C23" s="78"/>
      <c r="D23" s="78"/>
      <c r="E23" s="79"/>
      <c r="G23" s="67"/>
      <c r="H23" s="78"/>
      <c r="I23" s="78"/>
      <c r="J23" s="78"/>
      <c r="K23" s="76" t="str">
        <f t="shared" si="1"/>
        <v/>
      </c>
      <c r="L23" s="78"/>
      <c r="M23" s="80"/>
      <c r="N23" s="75"/>
    </row>
    <row r="24" spans="1:14" s="11" customFormat="1" ht="9" x14ac:dyDescent="0.15">
      <c r="A24" s="85" t="s">
        <v>2</v>
      </c>
      <c r="B24" s="66">
        <v>132329929.06</v>
      </c>
      <c r="C24" s="66">
        <v>993983.8</v>
      </c>
      <c r="D24" s="66">
        <v>1422473.78</v>
      </c>
      <c r="E24" s="86">
        <v>132758419.04000001</v>
      </c>
      <c r="G24" s="85" t="s">
        <v>2</v>
      </c>
      <c r="H24" s="66">
        <v>140974623.59</v>
      </c>
      <c r="I24" s="66">
        <v>156349560.50999999</v>
      </c>
      <c r="J24" s="66">
        <v>-15374936.92</v>
      </c>
      <c r="K24" s="87">
        <f t="shared" si="1"/>
        <v>-9.8336937244007272E-2</v>
      </c>
      <c r="L24" s="66">
        <v>896500000</v>
      </c>
      <c r="M24" s="88">
        <f>H24/L24</f>
        <v>0.15724999842721696</v>
      </c>
      <c r="N24" s="71"/>
    </row>
    <row r="25" spans="1:14" ht="3" customHeight="1" x14ac:dyDescent="0.15">
      <c r="A25" s="77"/>
      <c r="B25" s="82"/>
      <c r="C25" s="82"/>
      <c r="D25" s="82"/>
      <c r="E25" s="81"/>
      <c r="G25" s="77"/>
      <c r="H25" s="82"/>
      <c r="I25" s="82"/>
      <c r="J25" s="82"/>
      <c r="K25" s="83"/>
      <c r="L25" s="82"/>
      <c r="M25" s="84"/>
      <c r="N25" s="75"/>
    </row>
    <row r="26" spans="1:14" ht="5.0999999999999996" customHeight="1" x14ac:dyDescent="0.15">
      <c r="A26" s="67"/>
      <c r="B26" s="78"/>
      <c r="C26" s="78"/>
      <c r="D26" s="78"/>
      <c r="E26" s="79"/>
      <c r="G26" s="67"/>
      <c r="H26" s="78"/>
      <c r="I26" s="78"/>
      <c r="J26" s="78"/>
      <c r="K26" s="76"/>
      <c r="L26" s="78"/>
      <c r="M26" s="80"/>
      <c r="N26" s="75"/>
    </row>
    <row r="27" spans="1:14" ht="9" customHeight="1" x14ac:dyDescent="0.15">
      <c r="A27" s="67" t="s">
        <v>3</v>
      </c>
      <c r="B27" s="78"/>
      <c r="C27" s="78"/>
      <c r="D27" s="78"/>
      <c r="E27" s="79"/>
      <c r="G27" s="67" t="s">
        <v>3</v>
      </c>
      <c r="H27" s="78"/>
      <c r="I27" s="78"/>
      <c r="J27" s="78"/>
      <c r="K27" s="76"/>
      <c r="L27" s="78"/>
      <c r="M27" s="80"/>
      <c r="N27" s="75"/>
    </row>
    <row r="28" spans="1:14" ht="9" x14ac:dyDescent="0.15">
      <c r="A28" s="67" t="s">
        <v>46</v>
      </c>
      <c r="B28" s="78">
        <v>5521239.4500000002</v>
      </c>
      <c r="C28" s="78" t="s">
        <v>98</v>
      </c>
      <c r="D28" s="78">
        <v>63805.08</v>
      </c>
      <c r="E28" s="79">
        <v>5585044.5300000003</v>
      </c>
      <c r="G28" s="67" t="s">
        <v>46</v>
      </c>
      <c r="H28" s="78">
        <v>5628285.3200000003</v>
      </c>
      <c r="I28" s="78">
        <v>8308882.21</v>
      </c>
      <c r="J28" s="78">
        <v>-2680596.89</v>
      </c>
      <c r="K28" s="76">
        <f t="shared" ref="K28:K31" si="2">IF(ISERROR((H28-I28)/ABS(I28)),"",(H28-I28)/ABS(I28))</f>
        <v>-0.32261823218216013</v>
      </c>
      <c r="L28" s="78">
        <v>19400000</v>
      </c>
      <c r="M28" s="80">
        <f>H28/L28</f>
        <v>0.29011780000000004</v>
      </c>
      <c r="N28" s="75"/>
    </row>
    <row r="29" spans="1:14" ht="9" x14ac:dyDescent="0.15">
      <c r="A29" s="67" t="s">
        <v>47</v>
      </c>
      <c r="B29" s="78">
        <v>1755173.86</v>
      </c>
      <c r="C29" s="78" t="s">
        <v>98</v>
      </c>
      <c r="D29" s="78">
        <v>13978.92</v>
      </c>
      <c r="E29" s="79">
        <v>1769152.78</v>
      </c>
      <c r="G29" s="67" t="s">
        <v>47</v>
      </c>
      <c r="H29" s="78">
        <v>1787510.42</v>
      </c>
      <c r="I29" s="78">
        <v>2127820.75</v>
      </c>
      <c r="J29" s="78">
        <v>-340310.33</v>
      </c>
      <c r="K29" s="76">
        <f t="shared" si="2"/>
        <v>-0.15993373971938193</v>
      </c>
      <c r="L29" s="78">
        <v>8600000</v>
      </c>
      <c r="M29" s="80">
        <f>H29/L29</f>
        <v>0.20785004883720928</v>
      </c>
      <c r="N29" s="75"/>
    </row>
    <row r="30" spans="1:14" ht="9" x14ac:dyDescent="0.15">
      <c r="A30" s="67" t="s">
        <v>66</v>
      </c>
      <c r="B30" s="78">
        <v>496935.57</v>
      </c>
      <c r="C30" s="78" t="s">
        <v>98</v>
      </c>
      <c r="D30" s="78" t="s">
        <v>98</v>
      </c>
      <c r="E30" s="79">
        <v>496935.57</v>
      </c>
      <c r="G30" s="67" t="s">
        <v>66</v>
      </c>
      <c r="H30" s="78">
        <v>513564.11</v>
      </c>
      <c r="I30" s="78">
        <v>792001.35</v>
      </c>
      <c r="J30" s="78">
        <v>-278437.24</v>
      </c>
      <c r="K30" s="76">
        <f t="shared" si="2"/>
        <v>-0.35156157246449138</v>
      </c>
      <c r="L30" s="78">
        <v>3200000</v>
      </c>
      <c r="M30" s="80">
        <f>H30/L30</f>
        <v>0.160488784375</v>
      </c>
      <c r="N30" s="75"/>
    </row>
    <row r="31" spans="1:14" ht="9" x14ac:dyDescent="0.15">
      <c r="A31" s="67" t="s">
        <v>1</v>
      </c>
      <c r="B31" s="78">
        <v>535546.49</v>
      </c>
      <c r="C31" s="78">
        <v>2246695.19</v>
      </c>
      <c r="D31" s="78">
        <v>430165.04</v>
      </c>
      <c r="E31" s="79">
        <v>-1280983.6599999999</v>
      </c>
      <c r="G31" s="67" t="s">
        <v>1</v>
      </c>
      <c r="H31" s="78">
        <v>-893996.59</v>
      </c>
      <c r="I31" s="78">
        <v>-270713.56</v>
      </c>
      <c r="J31" s="78">
        <v>-623283.03</v>
      </c>
      <c r="K31" s="76">
        <f t="shared" si="2"/>
        <v>-2.3023709266724577</v>
      </c>
      <c r="L31" s="78">
        <v>96600000</v>
      </c>
      <c r="M31" s="80">
        <f>H31/L31</f>
        <v>-9.2546230848861277E-3</v>
      </c>
      <c r="N31" s="75"/>
    </row>
    <row r="32" spans="1:14" ht="5.0999999999999996" customHeight="1" x14ac:dyDescent="0.15">
      <c r="A32" s="77"/>
      <c r="B32" s="82"/>
      <c r="C32" s="82"/>
      <c r="D32" s="82"/>
      <c r="E32" s="81"/>
      <c r="G32" s="77"/>
      <c r="H32" s="82"/>
      <c r="I32" s="82"/>
      <c r="J32" s="82"/>
      <c r="K32" s="83"/>
      <c r="L32" s="82"/>
      <c r="M32" s="84"/>
      <c r="N32" s="75"/>
    </row>
    <row r="33" spans="1:14" ht="3" customHeight="1" x14ac:dyDescent="0.15">
      <c r="A33" s="67"/>
      <c r="B33" s="78"/>
      <c r="C33" s="78"/>
      <c r="D33" s="78"/>
      <c r="E33" s="79"/>
      <c r="G33" s="67"/>
      <c r="H33" s="78"/>
      <c r="I33" s="78"/>
      <c r="J33" s="78"/>
      <c r="K33" s="76"/>
      <c r="L33" s="78"/>
      <c r="M33" s="80"/>
      <c r="N33" s="75"/>
    </row>
    <row r="34" spans="1:14" s="11" customFormat="1" ht="9" x14ac:dyDescent="0.15">
      <c r="A34" s="69" t="s">
        <v>11</v>
      </c>
      <c r="B34" s="66">
        <v>8308895.3700000001</v>
      </c>
      <c r="C34" s="66">
        <v>2246695.19</v>
      </c>
      <c r="D34" s="66">
        <v>507949.04</v>
      </c>
      <c r="E34" s="86">
        <v>6570149.2199999997</v>
      </c>
      <c r="G34" s="69" t="s">
        <v>11</v>
      </c>
      <c r="H34" s="66">
        <v>7035363.2599999998</v>
      </c>
      <c r="I34" s="66">
        <v>10957990.75</v>
      </c>
      <c r="J34" s="66">
        <v>-3922627.49</v>
      </c>
      <c r="K34" s="87">
        <f>IF(ISERROR((H34-I34)/ABS(I34)),"",(H34-I34)/ABS(I34))</f>
        <v>-0.35796959310264065</v>
      </c>
      <c r="L34" s="66">
        <v>127800000</v>
      </c>
      <c r="M34" s="88">
        <f>H34/L34</f>
        <v>5.5049790766823162E-2</v>
      </c>
      <c r="N34" s="71"/>
    </row>
    <row r="35" spans="1:14" ht="3" customHeight="1" x14ac:dyDescent="0.15">
      <c r="A35" s="77"/>
      <c r="B35" s="82"/>
      <c r="C35" s="82"/>
      <c r="D35" s="82"/>
      <c r="E35" s="81"/>
      <c r="G35" s="77"/>
      <c r="H35" s="82"/>
      <c r="I35" s="82"/>
      <c r="J35" s="82"/>
      <c r="K35" s="83"/>
      <c r="L35" s="82"/>
      <c r="M35" s="84"/>
      <c r="N35" s="75"/>
    </row>
    <row r="36" spans="1:14" ht="5.0999999999999996" customHeight="1" x14ac:dyDescent="0.15">
      <c r="A36" s="77"/>
      <c r="B36" s="78"/>
      <c r="C36" s="78"/>
      <c r="D36" s="78"/>
      <c r="E36" s="79"/>
      <c r="G36" s="67"/>
      <c r="H36" s="78"/>
      <c r="I36" s="78"/>
      <c r="J36" s="78"/>
      <c r="K36" s="76"/>
      <c r="L36" s="78"/>
      <c r="M36" s="80"/>
      <c r="N36" s="75"/>
    </row>
    <row r="37" spans="1:14" ht="9" x14ac:dyDescent="0.15">
      <c r="A37" s="67" t="s">
        <v>67</v>
      </c>
      <c r="B37" s="78">
        <v>995021.71</v>
      </c>
      <c r="C37" s="78">
        <v>38.49</v>
      </c>
      <c r="D37" s="78">
        <v>34673.269999999997</v>
      </c>
      <c r="E37" s="79">
        <v>1029656.49</v>
      </c>
      <c r="G37" s="67" t="s">
        <v>67</v>
      </c>
      <c r="H37" s="78">
        <v>1270742.74</v>
      </c>
      <c r="I37" s="78">
        <v>1701433.42</v>
      </c>
      <c r="J37" s="78">
        <v>-430690.68</v>
      </c>
      <c r="K37" s="76">
        <f t="shared" ref="K37:K42" si="3">IF(ISERROR((H37-I37)/ABS(I37)),"",(H37-I37)/ABS(I37))</f>
        <v>-0.25313401919659012</v>
      </c>
      <c r="L37" s="78">
        <v>13000000</v>
      </c>
      <c r="M37" s="80">
        <f>H37/L37</f>
        <v>9.7749441538461532E-2</v>
      </c>
      <c r="N37" s="75"/>
    </row>
    <row r="38" spans="1:14" ht="9" x14ac:dyDescent="0.15">
      <c r="A38" s="67" t="s">
        <v>91</v>
      </c>
      <c r="B38" s="78">
        <v>25050.82</v>
      </c>
      <c r="C38" s="78" t="s">
        <v>98</v>
      </c>
      <c r="D38" s="78" t="s">
        <v>98</v>
      </c>
      <c r="E38" s="79">
        <v>25050.82</v>
      </c>
      <c r="G38" s="67" t="s">
        <v>91</v>
      </c>
      <c r="H38" s="78">
        <v>93188.11</v>
      </c>
      <c r="I38" s="78">
        <v>21480.93</v>
      </c>
      <c r="J38" s="78">
        <v>71707.179999999993</v>
      </c>
      <c r="K38" s="76">
        <f t="shared" si="3"/>
        <v>3.3381785611703028</v>
      </c>
      <c r="L38" s="78">
        <v>24100000</v>
      </c>
      <c r="M38" s="80">
        <f>H38/L38</f>
        <v>3.8667265560165974E-3</v>
      </c>
      <c r="N38" s="75"/>
    </row>
    <row r="39" spans="1:14" ht="9" x14ac:dyDescent="0.15">
      <c r="A39" s="67" t="s">
        <v>68</v>
      </c>
      <c r="B39" s="78">
        <v>520272.78</v>
      </c>
      <c r="C39" s="78" t="s">
        <v>98</v>
      </c>
      <c r="D39" s="78">
        <v>739.83</v>
      </c>
      <c r="E39" s="79">
        <v>521012.61</v>
      </c>
      <c r="G39" s="67" t="s">
        <v>68</v>
      </c>
      <c r="H39" s="78">
        <v>583046.24</v>
      </c>
      <c r="I39" s="78">
        <v>996684.58</v>
      </c>
      <c r="J39" s="78">
        <v>-413638.34</v>
      </c>
      <c r="K39" s="76">
        <f t="shared" si="3"/>
        <v>-0.41501428666629919</v>
      </c>
      <c r="L39" s="78">
        <v>9000000</v>
      </c>
      <c r="M39" s="80">
        <f>H39/L39</f>
        <v>6.4782915555555556E-2</v>
      </c>
      <c r="N39" s="75"/>
    </row>
    <row r="40" spans="1:14" ht="9" x14ac:dyDescent="0.15">
      <c r="A40" s="67" t="s">
        <v>49</v>
      </c>
      <c r="B40" s="78" t="s">
        <v>98</v>
      </c>
      <c r="C40" s="78" t="s">
        <v>98</v>
      </c>
      <c r="D40" s="78" t="s">
        <v>98</v>
      </c>
      <c r="E40" s="79" t="s">
        <v>98</v>
      </c>
      <c r="G40" s="67" t="s">
        <v>49</v>
      </c>
      <c r="H40" s="78" t="s">
        <v>98</v>
      </c>
      <c r="I40" s="78" t="s">
        <v>98</v>
      </c>
      <c r="J40" s="78" t="s">
        <v>98</v>
      </c>
      <c r="K40" s="76" t="str">
        <f t="shared" si="3"/>
        <v/>
      </c>
      <c r="L40" s="78">
        <v>3700000</v>
      </c>
      <c r="M40" s="80"/>
      <c r="N40" s="75"/>
    </row>
    <row r="41" spans="1:14" ht="9" x14ac:dyDescent="0.15">
      <c r="A41" s="67" t="s">
        <v>69</v>
      </c>
      <c r="B41" s="78">
        <v>11168.33</v>
      </c>
      <c r="C41" s="78" t="s">
        <v>98</v>
      </c>
      <c r="D41" s="78">
        <v>3447.97</v>
      </c>
      <c r="E41" s="79">
        <v>14616.3</v>
      </c>
      <c r="G41" s="67" t="s">
        <v>69</v>
      </c>
      <c r="H41" s="78">
        <v>16309.41</v>
      </c>
      <c r="I41" s="78">
        <v>13862.2</v>
      </c>
      <c r="J41" s="78">
        <v>2447.21</v>
      </c>
      <c r="K41" s="76">
        <f t="shared" si="3"/>
        <v>0.17653835610509147</v>
      </c>
      <c r="L41" s="78">
        <v>6536660</v>
      </c>
      <c r="M41" s="80">
        <f>H41/L41</f>
        <v>2.4950678175092479E-3</v>
      </c>
      <c r="N41" s="75"/>
    </row>
    <row r="42" spans="1:14" ht="9" x14ac:dyDescent="0.15">
      <c r="A42" s="67" t="s">
        <v>54</v>
      </c>
      <c r="B42" s="78"/>
      <c r="C42" s="78"/>
      <c r="D42" s="78"/>
      <c r="E42" s="79"/>
      <c r="G42" s="67" t="s">
        <v>54</v>
      </c>
      <c r="H42" s="78"/>
      <c r="I42" s="78"/>
      <c r="J42" s="78"/>
      <c r="K42" s="76" t="str">
        <f t="shared" si="3"/>
        <v/>
      </c>
      <c r="L42" s="78"/>
      <c r="M42" s="80"/>
      <c r="N42" s="75"/>
    </row>
    <row r="43" spans="1:14" ht="5.0999999999999996" customHeight="1" x14ac:dyDescent="0.15">
      <c r="A43" s="77"/>
      <c r="B43" s="82"/>
      <c r="C43" s="82"/>
      <c r="D43" s="82"/>
      <c r="E43" s="81"/>
      <c r="G43" s="77"/>
      <c r="H43" s="82"/>
      <c r="I43" s="82"/>
      <c r="J43" s="82"/>
      <c r="K43" s="83"/>
      <c r="L43" s="82"/>
      <c r="M43" s="84"/>
      <c r="N43" s="75"/>
    </row>
    <row r="44" spans="1:14" ht="3" customHeight="1" x14ac:dyDescent="0.15">
      <c r="A44" s="67"/>
      <c r="B44" s="78"/>
      <c r="C44" s="78"/>
      <c r="D44" s="78"/>
      <c r="E44" s="79"/>
      <c r="G44" s="67"/>
      <c r="H44" s="78"/>
      <c r="I44" s="78"/>
      <c r="J44" s="78"/>
      <c r="K44" s="76"/>
      <c r="L44" s="78"/>
      <c r="M44" s="80"/>
      <c r="N44" s="75"/>
    </row>
    <row r="45" spans="1:14" s="11" customFormat="1" ht="9" x14ac:dyDescent="0.15">
      <c r="A45" s="69" t="s">
        <v>37</v>
      </c>
      <c r="B45" s="66">
        <v>142190338.06999999</v>
      </c>
      <c r="C45" s="66">
        <v>3240717.48</v>
      </c>
      <c r="D45" s="66">
        <v>1969283.89</v>
      </c>
      <c r="E45" s="86">
        <v>140918904.47999999</v>
      </c>
      <c r="G45" s="69" t="s">
        <v>37</v>
      </c>
      <c r="H45" s="66">
        <v>149973273.34999999</v>
      </c>
      <c r="I45" s="66">
        <v>170041012.38999999</v>
      </c>
      <c r="J45" s="66">
        <v>-20067739.039999999</v>
      </c>
      <c r="K45" s="87">
        <f>IF(ISERROR((H45-I45)/ABS(I45)),"",(H45-I45)/ABS(I45))</f>
        <v>-0.11801705222722</v>
      </c>
      <c r="L45" s="66">
        <v>1080636660</v>
      </c>
      <c r="M45" s="88">
        <f>H45/L45</f>
        <v>0.13878232980731933</v>
      </c>
      <c r="N45" s="71"/>
    </row>
    <row r="46" spans="1:14" ht="3" customHeight="1" x14ac:dyDescent="0.15">
      <c r="A46" s="77"/>
      <c r="B46" s="82"/>
      <c r="C46" s="82"/>
      <c r="D46" s="82"/>
      <c r="E46" s="81"/>
      <c r="G46" s="77"/>
      <c r="H46" s="82"/>
      <c r="I46" s="82"/>
      <c r="J46" s="82"/>
      <c r="K46" s="83"/>
      <c r="L46" s="82"/>
      <c r="M46" s="84"/>
      <c r="N46" s="75"/>
    </row>
    <row r="47" spans="1:14" ht="5.0999999999999996" customHeight="1" x14ac:dyDescent="0.15">
      <c r="A47" s="67"/>
      <c r="B47" s="78"/>
      <c r="C47" s="78"/>
      <c r="D47" s="78"/>
      <c r="E47" s="79"/>
      <c r="G47" s="67"/>
      <c r="H47" s="78"/>
      <c r="I47" s="78"/>
      <c r="J47" s="78"/>
      <c r="K47" s="76"/>
      <c r="L47" s="78"/>
      <c r="M47" s="80"/>
      <c r="N47" s="75"/>
    </row>
    <row r="48" spans="1:14" ht="9" x14ac:dyDescent="0.15">
      <c r="A48" s="67" t="s">
        <v>85</v>
      </c>
      <c r="B48" s="78">
        <v>125565676.33</v>
      </c>
      <c r="C48" s="78">
        <v>21481113.370000001</v>
      </c>
      <c r="D48" s="78">
        <v>1894456.73</v>
      </c>
      <c r="E48" s="79">
        <v>105979019.69</v>
      </c>
      <c r="G48" s="67" t="s">
        <v>85</v>
      </c>
      <c r="H48" s="78">
        <v>101233915.56999999</v>
      </c>
      <c r="I48" s="78">
        <v>122629748.70999999</v>
      </c>
      <c r="J48" s="78">
        <v>-21395833.140000001</v>
      </c>
      <c r="K48" s="76">
        <f t="shared" ref="K48:K65" si="4">IF(ISERROR((H48-I48)/ABS(I48)),"",(H48-I48)/ABS(I48))</f>
        <v>-0.17447506306644867</v>
      </c>
      <c r="L48" s="78">
        <v>616911480</v>
      </c>
      <c r="M48" s="80">
        <f>H48/L48</f>
        <v>0.1640979603264961</v>
      </c>
      <c r="N48" s="75"/>
    </row>
    <row r="49" spans="1:14" ht="9" x14ac:dyDescent="0.15">
      <c r="A49" s="67" t="s">
        <v>70</v>
      </c>
      <c r="B49" s="78">
        <v>1908495.57</v>
      </c>
      <c r="C49" s="78" t="s">
        <v>98</v>
      </c>
      <c r="D49" s="78">
        <v>10318.86</v>
      </c>
      <c r="E49" s="79">
        <v>1918814.43</v>
      </c>
      <c r="G49" s="67" t="s">
        <v>70</v>
      </c>
      <c r="H49" s="78">
        <v>3231467.07</v>
      </c>
      <c r="I49" s="78">
        <v>3155452.04</v>
      </c>
      <c r="J49" s="78">
        <v>76015.03</v>
      </c>
      <c r="K49" s="76">
        <f t="shared" si="4"/>
        <v>2.4090060326190155E-2</v>
      </c>
      <c r="L49" s="78">
        <v>20400000</v>
      </c>
      <c r="M49" s="80">
        <f>H49/L49</f>
        <v>0.15840524852941176</v>
      </c>
      <c r="N49" s="75"/>
    </row>
    <row r="50" spans="1:14" ht="9" x14ac:dyDescent="0.15">
      <c r="A50" s="67" t="s">
        <v>50</v>
      </c>
      <c r="B50" s="78">
        <v>459292.84</v>
      </c>
      <c r="C50" s="78" t="s">
        <v>98</v>
      </c>
      <c r="D50" s="78">
        <v>20513.16</v>
      </c>
      <c r="E50" s="79">
        <v>479806</v>
      </c>
      <c r="G50" s="67" t="s">
        <v>50</v>
      </c>
      <c r="H50" s="78">
        <v>914046.07</v>
      </c>
      <c r="I50" s="78">
        <v>1163542.83</v>
      </c>
      <c r="J50" s="78">
        <v>-249496.76</v>
      </c>
      <c r="K50" s="76">
        <f t="shared" si="4"/>
        <v>-0.21442851398946794</v>
      </c>
      <c r="L50" s="78">
        <v>5800000</v>
      </c>
      <c r="M50" s="80">
        <f>H50/L50</f>
        <v>0.15759414999999999</v>
      </c>
      <c r="N50" s="75"/>
    </row>
    <row r="51" spans="1:14" ht="9" x14ac:dyDescent="0.15">
      <c r="A51" s="67" t="s">
        <v>71</v>
      </c>
      <c r="B51" s="78">
        <v>370817.35</v>
      </c>
      <c r="C51" s="78" t="s">
        <v>98</v>
      </c>
      <c r="D51" s="78" t="s">
        <v>98</v>
      </c>
      <c r="E51" s="79">
        <v>370817.35</v>
      </c>
      <c r="G51" s="67" t="s">
        <v>71</v>
      </c>
      <c r="H51" s="78">
        <v>563447.89</v>
      </c>
      <c r="I51" s="78">
        <v>452883.47</v>
      </c>
      <c r="J51" s="78">
        <v>110564.42</v>
      </c>
      <c r="K51" s="76">
        <f t="shared" si="4"/>
        <v>0.24413436860479815</v>
      </c>
      <c r="L51" s="78">
        <v>2500000</v>
      </c>
      <c r="M51" s="80">
        <f>H51/L51</f>
        <v>0.225379156</v>
      </c>
      <c r="N51" s="75"/>
    </row>
    <row r="52" spans="1:14" ht="9" x14ac:dyDescent="0.15">
      <c r="A52" s="67" t="s">
        <v>72</v>
      </c>
      <c r="B52" s="78"/>
      <c r="C52" s="78"/>
      <c r="D52" s="78"/>
      <c r="E52" s="79"/>
      <c r="G52" s="67" t="s">
        <v>72</v>
      </c>
      <c r="H52" s="78"/>
      <c r="I52" s="78"/>
      <c r="J52" s="78"/>
      <c r="K52" s="76" t="str">
        <f t="shared" si="4"/>
        <v/>
      </c>
      <c r="L52" s="78"/>
      <c r="M52" s="80"/>
      <c r="N52" s="75"/>
    </row>
    <row r="53" spans="1:14" ht="9" x14ac:dyDescent="0.15">
      <c r="A53" s="67" t="s">
        <v>51</v>
      </c>
      <c r="B53" s="78">
        <v>5235.8100000000004</v>
      </c>
      <c r="C53" s="78" t="s">
        <v>98</v>
      </c>
      <c r="D53" s="78" t="s">
        <v>98</v>
      </c>
      <c r="E53" s="79">
        <v>5235.8100000000004</v>
      </c>
      <c r="G53" s="67" t="s">
        <v>51</v>
      </c>
      <c r="H53" s="78">
        <v>3846.24</v>
      </c>
      <c r="I53" s="78">
        <v>89449.919999999998</v>
      </c>
      <c r="J53" s="78">
        <v>-85603.68</v>
      </c>
      <c r="K53" s="76">
        <f t="shared" si="4"/>
        <v>-0.95700119128111005</v>
      </c>
      <c r="L53" s="78">
        <v>591328</v>
      </c>
      <c r="M53" s="80">
        <f>H53/L53</f>
        <v>6.5044104118188208E-3</v>
      </c>
      <c r="N53" s="75"/>
    </row>
    <row r="54" spans="1:14" ht="9" x14ac:dyDescent="0.15">
      <c r="A54" s="67" t="s">
        <v>52</v>
      </c>
      <c r="B54" s="78">
        <v>1067.77</v>
      </c>
      <c r="C54" s="78" t="s">
        <v>98</v>
      </c>
      <c r="D54" s="78" t="s">
        <v>98</v>
      </c>
      <c r="E54" s="79">
        <v>1067.77</v>
      </c>
      <c r="G54" s="67" t="s">
        <v>52</v>
      </c>
      <c r="H54" s="78">
        <v>1067.77</v>
      </c>
      <c r="I54" s="78">
        <v>5541.12</v>
      </c>
      <c r="J54" s="78">
        <v>-4473.3500000000004</v>
      </c>
      <c r="K54" s="76">
        <f t="shared" si="4"/>
        <v>-0.80730069011319017</v>
      </c>
      <c r="L54" s="78">
        <v>8812</v>
      </c>
      <c r="M54" s="80">
        <f>H54/L54</f>
        <v>0.12117226509305493</v>
      </c>
      <c r="N54" s="75"/>
    </row>
    <row r="55" spans="1:14" ht="9" x14ac:dyDescent="0.15">
      <c r="A55" s="67" t="s">
        <v>4</v>
      </c>
      <c r="B55" s="78"/>
      <c r="C55" s="78"/>
      <c r="D55" s="78"/>
      <c r="E55" s="79"/>
      <c r="G55" s="67" t="s">
        <v>4</v>
      </c>
      <c r="H55" s="78"/>
      <c r="I55" s="78"/>
      <c r="J55" s="78"/>
      <c r="K55" s="76" t="str">
        <f t="shared" si="4"/>
        <v/>
      </c>
      <c r="L55" s="78"/>
      <c r="M55" s="80"/>
      <c r="N55" s="75"/>
    </row>
    <row r="56" spans="1:14" ht="9" x14ac:dyDescent="0.15">
      <c r="A56" s="67" t="s">
        <v>61</v>
      </c>
      <c r="B56" s="78">
        <v>9546995.5500000007</v>
      </c>
      <c r="C56" s="78" t="s">
        <v>98</v>
      </c>
      <c r="D56" s="78" t="s">
        <v>98</v>
      </c>
      <c r="E56" s="79">
        <v>9546995.5500000007</v>
      </c>
      <c r="G56" s="67" t="s">
        <v>61</v>
      </c>
      <c r="H56" s="78">
        <v>9546995.5500000007</v>
      </c>
      <c r="I56" s="78">
        <v>11895874.57</v>
      </c>
      <c r="J56" s="78">
        <v>-2348879.02</v>
      </c>
      <c r="K56" s="76">
        <f t="shared" si="4"/>
        <v>-0.19745324365840211</v>
      </c>
      <c r="L56" s="78">
        <v>227469280</v>
      </c>
      <c r="M56" s="80">
        <f>H56/L56</f>
        <v>4.1970483003243339E-2</v>
      </c>
      <c r="N56" s="75"/>
    </row>
    <row r="57" spans="1:14" ht="9" x14ac:dyDescent="0.15">
      <c r="A57" s="67" t="s">
        <v>45</v>
      </c>
      <c r="B57" s="78" t="s">
        <v>98</v>
      </c>
      <c r="C57" s="78" t="s">
        <v>98</v>
      </c>
      <c r="D57" s="78" t="s">
        <v>98</v>
      </c>
      <c r="E57" s="79" t="s">
        <v>98</v>
      </c>
      <c r="G57" s="67" t="s">
        <v>45</v>
      </c>
      <c r="H57" s="78" t="s">
        <v>98</v>
      </c>
      <c r="I57" s="78" t="s">
        <v>98</v>
      </c>
      <c r="J57" s="78" t="s">
        <v>98</v>
      </c>
      <c r="K57" s="76" t="str">
        <f t="shared" si="4"/>
        <v/>
      </c>
      <c r="L57" s="78">
        <v>-21086</v>
      </c>
      <c r="M57" s="80"/>
      <c r="N57" s="75"/>
    </row>
    <row r="58" spans="1:14" ht="9" x14ac:dyDescent="0.15">
      <c r="A58" s="67" t="s">
        <v>53</v>
      </c>
      <c r="B58" s="78">
        <v>3183738.18</v>
      </c>
      <c r="C58" s="78" t="s">
        <v>98</v>
      </c>
      <c r="D58" s="78" t="s">
        <v>98</v>
      </c>
      <c r="E58" s="79">
        <v>3183738.18</v>
      </c>
      <c r="G58" s="67" t="s">
        <v>53</v>
      </c>
      <c r="H58" s="78">
        <v>3183738.18</v>
      </c>
      <c r="I58" s="78">
        <v>3383270.83</v>
      </c>
      <c r="J58" s="78">
        <v>-199532.65</v>
      </c>
      <c r="K58" s="76">
        <f t="shared" si="4"/>
        <v>-5.8976257008665163E-2</v>
      </c>
      <c r="L58" s="78">
        <v>62203700</v>
      </c>
      <c r="M58" s="80">
        <f t="shared" ref="M58:M64" si="5">H58/L58</f>
        <v>5.1182456670583909E-2</v>
      </c>
      <c r="N58" s="75"/>
    </row>
    <row r="59" spans="1:14" ht="9" x14ac:dyDescent="0.15">
      <c r="A59" s="67" t="s">
        <v>5</v>
      </c>
      <c r="B59" s="78">
        <v>45736.19</v>
      </c>
      <c r="C59" s="78" t="s">
        <v>98</v>
      </c>
      <c r="D59" s="78" t="s">
        <v>98</v>
      </c>
      <c r="E59" s="79">
        <v>45736.19</v>
      </c>
      <c r="G59" s="67" t="s">
        <v>5</v>
      </c>
      <c r="H59" s="78">
        <v>45736.19</v>
      </c>
      <c r="I59" s="78">
        <v>39892.92</v>
      </c>
      <c r="J59" s="78">
        <v>5843.27</v>
      </c>
      <c r="K59" s="76">
        <f t="shared" si="4"/>
        <v>0.14647386052462452</v>
      </c>
      <c r="L59" s="78">
        <v>227080</v>
      </c>
      <c r="M59" s="80">
        <f t="shared" si="5"/>
        <v>0.20141003170688745</v>
      </c>
      <c r="N59" s="75"/>
    </row>
    <row r="60" spans="1:14" ht="9" x14ac:dyDescent="0.15">
      <c r="A60" s="67" t="s">
        <v>42</v>
      </c>
      <c r="B60" s="78">
        <v>863427.94</v>
      </c>
      <c r="C60" s="78" t="s">
        <v>98</v>
      </c>
      <c r="D60" s="78" t="s">
        <v>98</v>
      </c>
      <c r="E60" s="79">
        <v>863427.94</v>
      </c>
      <c r="G60" s="67" t="s">
        <v>42</v>
      </c>
      <c r="H60" s="78">
        <v>863518.62</v>
      </c>
      <c r="I60" s="78">
        <v>923401.84</v>
      </c>
      <c r="J60" s="78">
        <v>-59883.22</v>
      </c>
      <c r="K60" s="76">
        <f t="shared" si="4"/>
        <v>-6.4850661332881879E-2</v>
      </c>
      <c r="L60" s="78">
        <v>9796880</v>
      </c>
      <c r="M60" s="80">
        <f t="shared" si="5"/>
        <v>8.8142206498395409E-2</v>
      </c>
      <c r="N60" s="75"/>
    </row>
    <row r="61" spans="1:14" ht="9" x14ac:dyDescent="0.15">
      <c r="A61" s="67" t="s">
        <v>73</v>
      </c>
      <c r="B61" s="78"/>
      <c r="C61" s="78"/>
      <c r="D61" s="78"/>
      <c r="E61" s="79"/>
      <c r="G61" s="67" t="s">
        <v>73</v>
      </c>
      <c r="H61" s="78"/>
      <c r="I61" s="78"/>
      <c r="J61" s="78"/>
      <c r="K61" s="76" t="str">
        <f t="shared" si="4"/>
        <v/>
      </c>
      <c r="L61" s="78"/>
      <c r="M61" s="80"/>
      <c r="N61" s="75"/>
    </row>
    <row r="62" spans="1:14" ht="9" x14ac:dyDescent="0.15">
      <c r="A62" s="67" t="s">
        <v>74</v>
      </c>
      <c r="B62" s="78">
        <v>1050675.8400000001</v>
      </c>
      <c r="C62" s="78">
        <v>194261.56</v>
      </c>
      <c r="D62" s="78" t="s">
        <v>98</v>
      </c>
      <c r="E62" s="79">
        <v>856414.28</v>
      </c>
      <c r="G62" s="67" t="s">
        <v>74</v>
      </c>
      <c r="H62" s="78">
        <v>866518.57</v>
      </c>
      <c r="I62" s="78">
        <v>1027964.6</v>
      </c>
      <c r="J62" s="78">
        <v>-161446.03</v>
      </c>
      <c r="K62" s="76">
        <f t="shared" si="4"/>
        <v>-0.15705407559754492</v>
      </c>
      <c r="L62" s="78">
        <v>11800000</v>
      </c>
      <c r="M62" s="80">
        <f t="shared" si="5"/>
        <v>7.3433777118644059E-2</v>
      </c>
      <c r="N62" s="75"/>
    </row>
    <row r="63" spans="1:14" ht="9" x14ac:dyDescent="0.15">
      <c r="A63" s="67" t="s">
        <v>75</v>
      </c>
      <c r="B63" s="78">
        <v>63745.85</v>
      </c>
      <c r="C63" s="78" t="s">
        <v>98</v>
      </c>
      <c r="D63" s="78" t="s">
        <v>98</v>
      </c>
      <c r="E63" s="79">
        <v>63745.85</v>
      </c>
      <c r="G63" s="67" t="s">
        <v>75</v>
      </c>
      <c r="H63" s="78">
        <v>296668.61</v>
      </c>
      <c r="I63" s="78">
        <v>326537.28000000003</v>
      </c>
      <c r="J63" s="78">
        <v>-29868.67</v>
      </c>
      <c r="K63" s="76">
        <f t="shared" si="4"/>
        <v>-9.147093403852706E-2</v>
      </c>
      <c r="L63" s="78">
        <v>1400000</v>
      </c>
      <c r="M63" s="80">
        <f t="shared" si="5"/>
        <v>0.21190614999999999</v>
      </c>
      <c r="N63" s="75"/>
    </row>
    <row r="64" spans="1:14" ht="9" x14ac:dyDescent="0.15">
      <c r="A64" s="67" t="s">
        <v>76</v>
      </c>
      <c r="B64" s="78">
        <v>43790.94</v>
      </c>
      <c r="C64" s="78" t="s">
        <v>98</v>
      </c>
      <c r="D64" s="78">
        <v>1311.73</v>
      </c>
      <c r="E64" s="79">
        <v>45102.67</v>
      </c>
      <c r="G64" s="67" t="s">
        <v>76</v>
      </c>
      <c r="H64" s="78">
        <v>48264.12</v>
      </c>
      <c r="I64" s="78">
        <v>56313.73</v>
      </c>
      <c r="J64" s="78">
        <v>-8049.61</v>
      </c>
      <c r="K64" s="76">
        <f t="shared" si="4"/>
        <v>-0.14294222741061549</v>
      </c>
      <c r="L64" s="78">
        <v>310000</v>
      </c>
      <c r="M64" s="80">
        <f t="shared" si="5"/>
        <v>0.15569070967741935</v>
      </c>
      <c r="N64" s="75"/>
    </row>
    <row r="65" spans="1:14" ht="9" x14ac:dyDescent="0.15">
      <c r="A65" s="67" t="s">
        <v>54</v>
      </c>
      <c r="B65" s="78" t="s">
        <v>98</v>
      </c>
      <c r="C65" s="78" t="s">
        <v>98</v>
      </c>
      <c r="D65" s="78" t="s">
        <v>98</v>
      </c>
      <c r="E65" s="79" t="s">
        <v>98</v>
      </c>
      <c r="G65" s="67" t="s">
        <v>54</v>
      </c>
      <c r="H65" s="78" t="s">
        <v>98</v>
      </c>
      <c r="I65" s="78" t="s">
        <v>98</v>
      </c>
      <c r="J65" s="78" t="s">
        <v>98</v>
      </c>
      <c r="K65" s="76" t="str">
        <f t="shared" si="4"/>
        <v/>
      </c>
      <c r="L65" s="78">
        <v>-38928</v>
      </c>
      <c r="M65" s="80"/>
      <c r="N65" s="75"/>
    </row>
    <row r="66" spans="1:14" ht="5.0999999999999996" customHeight="1" x14ac:dyDescent="0.15">
      <c r="A66" s="77"/>
      <c r="B66" s="82"/>
      <c r="C66" s="82"/>
      <c r="D66" s="82"/>
      <c r="E66" s="81"/>
      <c r="G66" s="77"/>
      <c r="H66" s="82"/>
      <c r="I66" s="82"/>
      <c r="J66" s="82"/>
      <c r="K66" s="83"/>
      <c r="L66" s="82"/>
      <c r="M66" s="84"/>
      <c r="N66" s="75"/>
    </row>
    <row r="67" spans="1:14" ht="3" customHeight="1" x14ac:dyDescent="0.15">
      <c r="A67" s="67"/>
      <c r="B67" s="78"/>
      <c r="C67" s="78"/>
      <c r="D67" s="78"/>
      <c r="E67" s="79"/>
      <c r="G67" s="67"/>
      <c r="H67" s="78"/>
      <c r="I67" s="78"/>
      <c r="J67" s="78"/>
      <c r="K67" s="76"/>
      <c r="L67" s="78"/>
      <c r="M67" s="80"/>
      <c r="N67" s="75"/>
    </row>
    <row r="68" spans="1:14" s="11" customFormat="1" ht="9" x14ac:dyDescent="0.15">
      <c r="A68" s="69" t="s">
        <v>10</v>
      </c>
      <c r="B68" s="66">
        <v>143108696.16</v>
      </c>
      <c r="C68" s="66">
        <v>21675374.93</v>
      </c>
      <c r="D68" s="66">
        <v>1926600.48</v>
      </c>
      <c r="E68" s="86">
        <v>123359921.70999999</v>
      </c>
      <c r="G68" s="69" t="s">
        <v>10</v>
      </c>
      <c r="H68" s="66">
        <v>120799230.45</v>
      </c>
      <c r="I68" s="66">
        <v>145149873.86000001</v>
      </c>
      <c r="J68" s="66">
        <v>-24350643.41</v>
      </c>
      <c r="K68" s="87">
        <f>IF(ISERROR((H68-I68)/ABS(I68)),"",(H68-I68)/ABS(I68))</f>
        <v>-0.16776207076477861</v>
      </c>
      <c r="L68" s="66">
        <v>959358546</v>
      </c>
      <c r="M68" s="88">
        <f>H68/L68</f>
        <v>0.12591666687461811</v>
      </c>
      <c r="N68" s="71"/>
    </row>
    <row r="69" spans="1:14" ht="3" customHeight="1" x14ac:dyDescent="0.15">
      <c r="A69" s="77"/>
      <c r="B69" s="82"/>
      <c r="C69" s="82"/>
      <c r="D69" s="82"/>
      <c r="E69" s="81"/>
      <c r="G69" s="89"/>
      <c r="H69" s="82"/>
      <c r="I69" s="82"/>
      <c r="J69" s="82"/>
      <c r="K69" s="83"/>
      <c r="L69" s="82"/>
      <c r="M69" s="84"/>
      <c r="N69" s="75"/>
    </row>
    <row r="70" spans="1:14" ht="5.0999999999999996" customHeight="1" x14ac:dyDescent="0.15">
      <c r="A70" s="67"/>
      <c r="B70" s="78"/>
      <c r="C70" s="78"/>
      <c r="D70" s="78"/>
      <c r="E70" s="79"/>
      <c r="G70" s="77"/>
      <c r="H70" s="78"/>
      <c r="I70" s="78"/>
      <c r="J70" s="78"/>
      <c r="K70" s="76"/>
      <c r="L70" s="78"/>
      <c r="M70" s="80"/>
      <c r="N70" s="75"/>
    </row>
    <row r="71" spans="1:14" ht="9" x14ac:dyDescent="0.15">
      <c r="A71" s="67" t="s">
        <v>6</v>
      </c>
      <c r="B71" s="78" t="s">
        <v>98</v>
      </c>
      <c r="C71" s="78" t="s">
        <v>98</v>
      </c>
      <c r="D71" s="78" t="s">
        <v>98</v>
      </c>
      <c r="E71" s="79" t="s">
        <v>98</v>
      </c>
      <c r="G71" s="67" t="s">
        <v>6</v>
      </c>
      <c r="H71" s="78" t="s">
        <v>98</v>
      </c>
      <c r="I71" s="78">
        <v>157008.91</v>
      </c>
      <c r="J71" s="78">
        <v>-157008.91</v>
      </c>
      <c r="K71" s="76" t="str">
        <f t="shared" ref="K71:K73" si="6">IF(ISERROR((H71-I71)/ABS(I71)),"",(H71-I71)/ABS(I71))</f>
        <v/>
      </c>
      <c r="L71" s="78">
        <v>308000</v>
      </c>
      <c r="M71" s="80"/>
      <c r="N71" s="75"/>
    </row>
    <row r="72" spans="1:14" ht="9" x14ac:dyDescent="0.15">
      <c r="A72" s="67" t="s">
        <v>77</v>
      </c>
      <c r="B72" s="78">
        <v>346131.59</v>
      </c>
      <c r="C72" s="78" t="s">
        <v>98</v>
      </c>
      <c r="D72" s="78">
        <v>535.72</v>
      </c>
      <c r="E72" s="79">
        <v>346667.31</v>
      </c>
      <c r="G72" s="67" t="s">
        <v>77</v>
      </c>
      <c r="H72" s="78">
        <v>350035.91</v>
      </c>
      <c r="I72" s="78">
        <v>4943.3</v>
      </c>
      <c r="J72" s="78">
        <v>345092.61</v>
      </c>
      <c r="K72" s="76">
        <f t="shared" si="6"/>
        <v>69.810169320089813</v>
      </c>
      <c r="L72" s="78">
        <v>2800000</v>
      </c>
      <c r="M72" s="80">
        <f>H72/L72</f>
        <v>0.12501282499999999</v>
      </c>
      <c r="N72" s="75"/>
    </row>
    <row r="73" spans="1:14" ht="9" x14ac:dyDescent="0.15">
      <c r="A73" s="67" t="s">
        <v>55</v>
      </c>
      <c r="B73" s="78">
        <v>75090.11</v>
      </c>
      <c r="C73" s="78">
        <v>163064.15</v>
      </c>
      <c r="D73" s="78">
        <v>750</v>
      </c>
      <c r="E73" s="79">
        <v>-87224.04</v>
      </c>
      <c r="G73" s="67" t="s">
        <v>55</v>
      </c>
      <c r="H73" s="78">
        <v>-58886.21</v>
      </c>
      <c r="I73" s="78">
        <v>154886.04</v>
      </c>
      <c r="J73" s="78">
        <v>-213772.25</v>
      </c>
      <c r="K73" s="76">
        <f t="shared" si="6"/>
        <v>-1.3801905581677987</v>
      </c>
      <c r="L73" s="78">
        <v>615000</v>
      </c>
      <c r="M73" s="80">
        <f>H73/L73</f>
        <v>-9.5749934959349595E-2</v>
      </c>
      <c r="N73" s="75"/>
    </row>
    <row r="74" spans="1:14" ht="5.0999999999999996" customHeight="1" x14ac:dyDescent="0.15">
      <c r="A74" s="77"/>
      <c r="B74" s="82"/>
      <c r="C74" s="82"/>
      <c r="D74" s="82"/>
      <c r="E74" s="81"/>
      <c r="G74" s="77"/>
      <c r="H74" s="82"/>
      <c r="I74" s="82"/>
      <c r="J74" s="82"/>
      <c r="K74" s="83"/>
      <c r="L74" s="82"/>
      <c r="M74" s="84"/>
      <c r="N74" s="75"/>
    </row>
    <row r="75" spans="1:14" ht="3" customHeight="1" x14ac:dyDescent="0.15">
      <c r="A75" s="67"/>
      <c r="B75" s="78"/>
      <c r="C75" s="78"/>
      <c r="D75" s="78"/>
      <c r="E75" s="79"/>
      <c r="G75" s="67"/>
      <c r="H75" s="78"/>
      <c r="I75" s="78"/>
      <c r="J75" s="78"/>
      <c r="K75" s="76"/>
      <c r="L75" s="78"/>
      <c r="M75" s="80"/>
      <c r="N75" s="75"/>
    </row>
    <row r="76" spans="1:14" s="11" customFormat="1" ht="9" x14ac:dyDescent="0.15">
      <c r="A76" s="69" t="s">
        <v>78</v>
      </c>
      <c r="B76" s="66">
        <v>421221.7</v>
      </c>
      <c r="C76" s="66">
        <v>163064.15</v>
      </c>
      <c r="D76" s="66">
        <v>1285.72</v>
      </c>
      <c r="E76" s="86">
        <v>259443.27</v>
      </c>
      <c r="G76" s="69" t="s">
        <v>78</v>
      </c>
      <c r="H76" s="66">
        <v>291149.7</v>
      </c>
      <c r="I76" s="66">
        <v>316838.25</v>
      </c>
      <c r="J76" s="66">
        <v>-25688.55</v>
      </c>
      <c r="K76" s="87">
        <f>IF(ISERROR((H76-I76)/ABS(I76)),"",(H76-I76)/ABS(I76))</f>
        <v>-8.107780547329746E-2</v>
      </c>
      <c r="L76" s="66">
        <v>3723000</v>
      </c>
      <c r="M76" s="88">
        <f>H76/L76</f>
        <v>7.8202981466559227E-2</v>
      </c>
      <c r="N76" s="71"/>
    </row>
    <row r="77" spans="1:14" ht="3" customHeight="1" x14ac:dyDescent="0.15">
      <c r="A77" s="77"/>
      <c r="B77" s="82"/>
      <c r="C77" s="82"/>
      <c r="D77" s="82"/>
      <c r="E77" s="81"/>
      <c r="G77" s="77"/>
      <c r="H77" s="82"/>
      <c r="I77" s="82"/>
      <c r="J77" s="82"/>
      <c r="K77" s="83"/>
      <c r="L77" s="82"/>
      <c r="M77" s="84"/>
      <c r="N77" s="75"/>
    </row>
    <row r="78" spans="1:14" ht="5.0999999999999996" customHeight="1" x14ac:dyDescent="0.15">
      <c r="A78" s="67"/>
      <c r="B78" s="78"/>
      <c r="C78" s="78"/>
      <c r="D78" s="78"/>
      <c r="E78" s="79"/>
      <c r="G78" s="67"/>
      <c r="H78" s="78"/>
      <c r="I78" s="78"/>
      <c r="J78" s="78"/>
      <c r="K78" s="76"/>
      <c r="L78" s="78"/>
      <c r="M78" s="80"/>
      <c r="N78" s="75"/>
    </row>
    <row r="79" spans="1:14" ht="9" x14ac:dyDescent="0.15">
      <c r="A79" s="67" t="s">
        <v>7</v>
      </c>
      <c r="B79" s="78">
        <v>87185.93</v>
      </c>
      <c r="C79" s="78" t="s">
        <v>98</v>
      </c>
      <c r="D79" s="78" t="s">
        <v>98</v>
      </c>
      <c r="E79" s="79">
        <v>87185.93</v>
      </c>
      <c r="G79" s="67" t="s">
        <v>7</v>
      </c>
      <c r="H79" s="78">
        <v>87185.93</v>
      </c>
      <c r="I79" s="78">
        <v>127646.33</v>
      </c>
      <c r="J79" s="78">
        <v>-40460.400000000001</v>
      </c>
      <c r="K79" s="76">
        <f t="shared" ref="K79:K81" si="7">IF(ISERROR((H79-I79)/ABS(I79)),"",(H79-I79)/ABS(I79))</f>
        <v>-0.31697268538782125</v>
      </c>
      <c r="L79" s="78">
        <v>1100000</v>
      </c>
      <c r="M79" s="80">
        <f>H79/L79</f>
        <v>7.925993636363636E-2</v>
      </c>
      <c r="N79" s="75"/>
    </row>
    <row r="80" spans="1:14" ht="9" x14ac:dyDescent="0.15">
      <c r="A80" s="67" t="s">
        <v>56</v>
      </c>
      <c r="B80" s="78">
        <v>144137.89000000001</v>
      </c>
      <c r="C80" s="78" t="s">
        <v>98</v>
      </c>
      <c r="D80" s="78">
        <v>1991.56</v>
      </c>
      <c r="E80" s="79">
        <v>146129.45000000001</v>
      </c>
      <c r="G80" s="67" t="s">
        <v>56</v>
      </c>
      <c r="H80" s="78">
        <v>285501.83</v>
      </c>
      <c r="I80" s="78">
        <v>206686.35</v>
      </c>
      <c r="J80" s="78">
        <v>78815.48</v>
      </c>
      <c r="K80" s="76">
        <f t="shared" si="7"/>
        <v>0.38132890730326413</v>
      </c>
      <c r="L80" s="78">
        <v>1300000</v>
      </c>
      <c r="M80" s="80">
        <f>H80/L80</f>
        <v>0.21961679230769232</v>
      </c>
      <c r="N80" s="75"/>
    </row>
    <row r="81" spans="1:14" ht="9" x14ac:dyDescent="0.15">
      <c r="A81" s="67" t="s">
        <v>57</v>
      </c>
      <c r="B81" s="78">
        <v>10261.4</v>
      </c>
      <c r="C81" s="78" t="s">
        <v>98</v>
      </c>
      <c r="D81" s="78">
        <v>27500.26</v>
      </c>
      <c r="E81" s="79">
        <v>37761.660000000003</v>
      </c>
      <c r="G81" s="67" t="s">
        <v>57</v>
      </c>
      <c r="H81" s="78">
        <v>52163.07</v>
      </c>
      <c r="I81" s="78">
        <v>97004.69</v>
      </c>
      <c r="J81" s="78">
        <v>-44841.62</v>
      </c>
      <c r="K81" s="76">
        <f t="shared" si="7"/>
        <v>-0.46226239164312571</v>
      </c>
      <c r="L81" s="78">
        <v>600000</v>
      </c>
      <c r="M81" s="80">
        <f>H81/L81</f>
        <v>8.693845E-2</v>
      </c>
      <c r="N81" s="75"/>
    </row>
    <row r="82" spans="1:14" ht="5.0999999999999996" customHeight="1" x14ac:dyDescent="0.15">
      <c r="A82" s="77"/>
      <c r="B82" s="82"/>
      <c r="C82" s="82"/>
      <c r="D82" s="82"/>
      <c r="E82" s="81"/>
      <c r="G82" s="77"/>
      <c r="H82" s="82"/>
      <c r="I82" s="82"/>
      <c r="J82" s="82"/>
      <c r="K82" s="83"/>
      <c r="L82" s="82"/>
      <c r="M82" s="84"/>
      <c r="N82" s="75"/>
    </row>
    <row r="83" spans="1:14" ht="3" customHeight="1" x14ac:dyDescent="0.15">
      <c r="A83" s="67"/>
      <c r="B83" s="78"/>
      <c r="C83" s="78"/>
      <c r="D83" s="78"/>
      <c r="E83" s="79"/>
      <c r="G83" s="67"/>
      <c r="H83" s="78"/>
      <c r="I83" s="78"/>
      <c r="J83" s="78"/>
      <c r="K83" s="76"/>
      <c r="L83" s="78"/>
      <c r="M83" s="80"/>
      <c r="N83" s="75"/>
    </row>
    <row r="84" spans="1:14" s="11" customFormat="1" ht="9" x14ac:dyDescent="0.15">
      <c r="A84" s="69" t="s">
        <v>79</v>
      </c>
      <c r="B84" s="66">
        <v>662806.92000000004</v>
      </c>
      <c r="C84" s="66">
        <v>163064.15</v>
      </c>
      <c r="D84" s="66">
        <v>30777.54</v>
      </c>
      <c r="E84" s="86">
        <v>530520.31000000006</v>
      </c>
      <c r="G84" s="69" t="s">
        <v>79</v>
      </c>
      <c r="H84" s="66">
        <v>716000.53</v>
      </c>
      <c r="I84" s="66">
        <v>748175.62</v>
      </c>
      <c r="J84" s="66">
        <v>-32175.09</v>
      </c>
      <c r="K84" s="87">
        <f>IF(ISERROR((H84-I84)/ABS(I84)),"",(H84-I84)/ABS(I84))</f>
        <v>-4.3004729290697777E-2</v>
      </c>
      <c r="L84" s="66">
        <v>6723000</v>
      </c>
      <c r="M84" s="88">
        <f>H84/L84</f>
        <v>0.10650015320541426</v>
      </c>
      <c r="N84" s="71"/>
    </row>
    <row r="85" spans="1:14" ht="3" customHeight="1" x14ac:dyDescent="0.15">
      <c r="A85" s="77"/>
      <c r="B85" s="82"/>
      <c r="C85" s="82"/>
      <c r="D85" s="82"/>
      <c r="E85" s="81"/>
      <c r="G85" s="77"/>
      <c r="H85" s="82"/>
      <c r="I85" s="82"/>
      <c r="J85" s="82"/>
      <c r="K85" s="83"/>
      <c r="L85" s="82"/>
      <c r="M85" s="84"/>
      <c r="N85" s="75"/>
    </row>
    <row r="86" spans="1:14" ht="9.9499999999999993" customHeight="1" x14ac:dyDescent="0.15">
      <c r="A86" s="77"/>
      <c r="B86" s="82"/>
      <c r="C86" s="82"/>
      <c r="D86" s="82"/>
      <c r="E86" s="81"/>
      <c r="G86" s="77"/>
      <c r="H86" s="82"/>
      <c r="I86" s="82"/>
      <c r="J86" s="82"/>
      <c r="K86" s="83"/>
      <c r="L86" s="82"/>
      <c r="M86" s="84"/>
      <c r="N86" s="75"/>
    </row>
    <row r="87" spans="1:14" ht="3" customHeight="1" x14ac:dyDescent="0.15">
      <c r="A87" s="67"/>
      <c r="B87" s="78"/>
      <c r="C87" s="78"/>
      <c r="D87" s="78"/>
      <c r="E87" s="79"/>
      <c r="G87" s="67"/>
      <c r="H87" s="78"/>
      <c r="I87" s="78"/>
      <c r="J87" s="78"/>
      <c r="K87" s="76"/>
      <c r="L87" s="78"/>
      <c r="M87" s="80"/>
      <c r="N87" s="75"/>
    </row>
    <row r="88" spans="1:14" s="11" customFormat="1" ht="9" x14ac:dyDescent="0.15">
      <c r="A88" s="69" t="s">
        <v>80</v>
      </c>
      <c r="B88" s="66">
        <v>285961841.14999998</v>
      </c>
      <c r="C88" s="66">
        <v>25079156.559999999</v>
      </c>
      <c r="D88" s="66">
        <v>3926661.91</v>
      </c>
      <c r="E88" s="86">
        <v>264809346.5</v>
      </c>
      <c r="G88" s="69" t="s">
        <v>80</v>
      </c>
      <c r="H88" s="66">
        <v>271488504.32999998</v>
      </c>
      <c r="I88" s="66">
        <v>315939061.87</v>
      </c>
      <c r="J88" s="66">
        <v>-44450557.539999999</v>
      </c>
      <c r="K88" s="87">
        <f>IF(ISERROR((H88-I88)/ABS(I88)),"",(H88-I88)/ABS(I88))</f>
        <v>-0.14069345296179353</v>
      </c>
      <c r="L88" s="66">
        <v>2046718206</v>
      </c>
      <c r="M88" s="88">
        <f>H88/L88</f>
        <v>0.13264576605324827</v>
      </c>
      <c r="N88" s="71"/>
    </row>
    <row r="89" spans="1:14" ht="3" customHeight="1" x14ac:dyDescent="0.15">
      <c r="A89" s="77"/>
      <c r="B89" s="82"/>
      <c r="C89" s="82"/>
      <c r="D89" s="82"/>
      <c r="E89" s="81"/>
      <c r="G89" s="77"/>
      <c r="H89" s="82"/>
      <c r="I89" s="82"/>
      <c r="J89" s="82"/>
      <c r="K89" s="83"/>
      <c r="L89" s="82"/>
      <c r="M89" s="84"/>
      <c r="N89" s="75"/>
    </row>
    <row r="90" spans="1:14" ht="5.0999999999999996" customHeight="1" x14ac:dyDescent="0.15">
      <c r="A90" s="67"/>
      <c r="B90" s="78"/>
      <c r="C90" s="78"/>
      <c r="D90" s="78"/>
      <c r="E90" s="79"/>
      <c r="G90" s="67"/>
      <c r="H90" s="78"/>
      <c r="I90" s="78"/>
      <c r="J90" s="78"/>
      <c r="K90" s="76"/>
      <c r="L90" s="78"/>
      <c r="M90" s="80"/>
      <c r="N90" s="75"/>
    </row>
    <row r="91" spans="1:14" ht="9" customHeight="1" x14ac:dyDescent="0.15">
      <c r="A91" s="67" t="s">
        <v>58</v>
      </c>
      <c r="B91" s="78"/>
      <c r="C91" s="78"/>
      <c r="D91" s="78"/>
      <c r="E91" s="79"/>
      <c r="G91" s="67" t="s">
        <v>58</v>
      </c>
      <c r="H91" s="78"/>
      <c r="I91" s="78"/>
      <c r="J91" s="78"/>
      <c r="K91" s="76"/>
      <c r="L91" s="78"/>
      <c r="M91" s="80"/>
      <c r="N91" s="75"/>
    </row>
    <row r="92" spans="1:14" ht="9" x14ac:dyDescent="0.15">
      <c r="A92" s="67" t="s">
        <v>60</v>
      </c>
      <c r="B92" s="78" t="s">
        <v>98</v>
      </c>
      <c r="C92" s="78" t="s">
        <v>98</v>
      </c>
      <c r="D92" s="78" t="s">
        <v>98</v>
      </c>
      <c r="E92" s="79" t="s">
        <v>98</v>
      </c>
      <c r="G92" s="67" t="s">
        <v>60</v>
      </c>
      <c r="H92" s="78" t="s">
        <v>98</v>
      </c>
      <c r="I92" s="78" t="s">
        <v>98</v>
      </c>
      <c r="J92" s="78" t="s">
        <v>98</v>
      </c>
      <c r="K92" s="76" t="str">
        <f t="shared" ref="K92:K93" si="8">IF(ISERROR((H92-I92)/ABS(I92)),"",(H92-I92)/ABS(I92))</f>
        <v/>
      </c>
      <c r="L92" s="78">
        <v>176668240</v>
      </c>
      <c r="M92" s="80"/>
      <c r="N92" s="75"/>
    </row>
    <row r="93" spans="1:14" ht="9" x14ac:dyDescent="0.15">
      <c r="A93" s="67" t="s">
        <v>59</v>
      </c>
      <c r="B93" s="78" t="s">
        <v>98</v>
      </c>
      <c r="C93" s="78" t="s">
        <v>98</v>
      </c>
      <c r="D93" s="78" t="s">
        <v>98</v>
      </c>
      <c r="E93" s="79" t="s">
        <v>98</v>
      </c>
      <c r="G93" s="67" t="s">
        <v>59</v>
      </c>
      <c r="H93" s="78" t="s">
        <v>98</v>
      </c>
      <c r="I93" s="78" t="s">
        <v>98</v>
      </c>
      <c r="J93" s="78" t="s">
        <v>98</v>
      </c>
      <c r="K93" s="76" t="str">
        <f t="shared" si="8"/>
        <v/>
      </c>
      <c r="L93" s="78">
        <v>100450460</v>
      </c>
      <c r="M93" s="80"/>
      <c r="N93" s="75"/>
    </row>
    <row r="94" spans="1:14" ht="5.0999999999999996" customHeight="1" x14ac:dyDescent="0.15">
      <c r="A94" s="77"/>
      <c r="B94" s="82"/>
      <c r="C94" s="82"/>
      <c r="D94" s="82"/>
      <c r="E94" s="81"/>
      <c r="G94" s="77"/>
      <c r="H94" s="82"/>
      <c r="I94" s="82"/>
      <c r="J94" s="82"/>
      <c r="K94" s="83"/>
      <c r="L94" s="82"/>
      <c r="M94" s="84"/>
      <c r="N94" s="75"/>
    </row>
    <row r="95" spans="1:14" ht="3" customHeight="1" x14ac:dyDescent="0.15">
      <c r="A95" s="77"/>
      <c r="B95" s="78"/>
      <c r="C95" s="78"/>
      <c r="D95" s="78"/>
      <c r="E95" s="79"/>
      <c r="G95" s="67"/>
      <c r="H95" s="78"/>
      <c r="I95" s="78"/>
      <c r="J95" s="78"/>
      <c r="K95" s="76"/>
      <c r="L95" s="78"/>
      <c r="M95" s="80"/>
      <c r="N95" s="75"/>
    </row>
    <row r="96" spans="1:14" s="11" customFormat="1" ht="9" x14ac:dyDescent="0.15">
      <c r="A96" s="69" t="s">
        <v>43</v>
      </c>
      <c r="B96" s="66" t="s">
        <v>98</v>
      </c>
      <c r="C96" s="66" t="s">
        <v>98</v>
      </c>
      <c r="D96" s="66" t="s">
        <v>98</v>
      </c>
      <c r="E96" s="86" t="s">
        <v>98</v>
      </c>
      <c r="G96" s="69" t="s">
        <v>43</v>
      </c>
      <c r="H96" s="66" t="s">
        <v>98</v>
      </c>
      <c r="I96" s="66" t="s">
        <v>98</v>
      </c>
      <c r="J96" s="66" t="s">
        <v>98</v>
      </c>
      <c r="K96" s="87" t="str">
        <f>IF(ISERROR((H96-I96)/ABS(I96)),"",(H96-I96)/ABS(I96))</f>
        <v/>
      </c>
      <c r="L96" s="66">
        <v>277118700</v>
      </c>
      <c r="M96" s="88"/>
      <c r="N96" s="71"/>
    </row>
    <row r="97" spans="1:14" ht="3" customHeight="1" x14ac:dyDescent="0.15">
      <c r="A97" s="77"/>
      <c r="B97" s="82"/>
      <c r="C97" s="82"/>
      <c r="D97" s="82"/>
      <c r="E97" s="81"/>
      <c r="G97" s="77"/>
      <c r="H97" s="82"/>
      <c r="I97" s="82"/>
      <c r="J97" s="82"/>
      <c r="K97" s="83"/>
      <c r="L97" s="82"/>
      <c r="M97" s="84"/>
      <c r="N97" s="75"/>
    </row>
    <row r="98" spans="1:14" ht="5.0999999999999996" customHeight="1" x14ac:dyDescent="0.15">
      <c r="A98" s="67"/>
      <c r="B98" s="78"/>
      <c r="C98" s="78"/>
      <c r="D98" s="78"/>
      <c r="E98" s="79"/>
      <c r="G98" s="67"/>
      <c r="H98" s="78"/>
      <c r="I98" s="78"/>
      <c r="J98" s="78"/>
      <c r="K98" s="76"/>
      <c r="L98" s="78"/>
      <c r="M98" s="80"/>
      <c r="N98" s="75"/>
    </row>
    <row r="99" spans="1:14" ht="9" customHeight="1" x14ac:dyDescent="0.15">
      <c r="A99" s="67" t="s">
        <v>38</v>
      </c>
      <c r="B99" s="78"/>
      <c r="C99" s="78"/>
      <c r="D99" s="78"/>
      <c r="E99" s="79"/>
      <c r="G99" s="67" t="s">
        <v>38</v>
      </c>
      <c r="H99" s="78"/>
      <c r="I99" s="78"/>
      <c r="J99" s="78"/>
      <c r="K99" s="76"/>
      <c r="L99" s="78"/>
      <c r="M99" s="80"/>
      <c r="N99" s="75"/>
    </row>
    <row r="100" spans="1:14" ht="9" customHeight="1" x14ac:dyDescent="0.15">
      <c r="A100" s="67" t="s">
        <v>81</v>
      </c>
      <c r="B100" s="78"/>
      <c r="C100" s="78"/>
      <c r="D100" s="78"/>
      <c r="E100" s="79"/>
      <c r="G100" s="67" t="s">
        <v>81</v>
      </c>
      <c r="H100" s="78"/>
      <c r="I100" s="78"/>
      <c r="J100" s="78"/>
      <c r="K100" s="76"/>
      <c r="L100" s="78"/>
      <c r="M100" s="80"/>
      <c r="N100" s="75"/>
    </row>
    <row r="101" spans="1:14" ht="9" x14ac:dyDescent="0.15">
      <c r="A101" s="67" t="s">
        <v>41</v>
      </c>
      <c r="B101" s="78" t="s">
        <v>98</v>
      </c>
      <c r="C101" s="78" t="s">
        <v>98</v>
      </c>
      <c r="D101" s="78" t="s">
        <v>98</v>
      </c>
      <c r="E101" s="79" t="s">
        <v>98</v>
      </c>
      <c r="G101" s="67" t="s">
        <v>41</v>
      </c>
      <c r="H101" s="78" t="s">
        <v>98</v>
      </c>
      <c r="I101" s="78" t="s">
        <v>98</v>
      </c>
      <c r="J101" s="78" t="s">
        <v>98</v>
      </c>
      <c r="K101" s="76" t="str">
        <f t="shared" ref="K101:K102" si="9">IF(ISERROR((H101-I101)/ABS(I101)),"",(H101-I101)/ABS(I101))</f>
        <v/>
      </c>
      <c r="L101" s="78">
        <v>37306</v>
      </c>
      <c r="M101" s="80"/>
      <c r="N101" s="75"/>
    </row>
    <row r="102" spans="1:14" ht="9" x14ac:dyDescent="0.15">
      <c r="A102" s="67" t="s">
        <v>88</v>
      </c>
      <c r="B102" s="78" t="s">
        <v>98</v>
      </c>
      <c r="C102" s="78" t="s">
        <v>98</v>
      </c>
      <c r="D102" s="78" t="s">
        <v>98</v>
      </c>
      <c r="E102" s="79" t="s">
        <v>98</v>
      </c>
      <c r="G102" s="67" t="s">
        <v>8</v>
      </c>
      <c r="H102" s="78" t="s">
        <v>98</v>
      </c>
      <c r="I102" s="78" t="s">
        <v>98</v>
      </c>
      <c r="J102" s="78" t="s">
        <v>98</v>
      </c>
      <c r="K102" s="76" t="str">
        <f t="shared" si="9"/>
        <v/>
      </c>
      <c r="L102" s="78">
        <v>8093780</v>
      </c>
      <c r="M102" s="80"/>
      <c r="N102" s="75"/>
    </row>
    <row r="103" spans="1:14" ht="9" x14ac:dyDescent="0.15">
      <c r="A103" s="67" t="s">
        <v>4</v>
      </c>
      <c r="B103" s="78"/>
      <c r="C103" s="78"/>
      <c r="D103" s="78"/>
      <c r="E103" s="79"/>
      <c r="G103" s="67" t="s">
        <v>4</v>
      </c>
      <c r="H103" s="78"/>
      <c r="I103" s="78"/>
      <c r="J103" s="78"/>
      <c r="K103" s="76"/>
      <c r="L103" s="78"/>
      <c r="M103" s="80"/>
      <c r="N103" s="75"/>
    </row>
    <row r="104" spans="1:14" ht="9" x14ac:dyDescent="0.15">
      <c r="A104" s="67" t="s">
        <v>86</v>
      </c>
      <c r="B104" s="78" t="s">
        <v>98</v>
      </c>
      <c r="C104" s="78" t="s">
        <v>98</v>
      </c>
      <c r="D104" s="78" t="s">
        <v>98</v>
      </c>
      <c r="E104" s="79" t="s">
        <v>98</v>
      </c>
      <c r="G104" s="67" t="s">
        <v>41</v>
      </c>
      <c r="H104" s="78" t="s">
        <v>98</v>
      </c>
      <c r="I104" s="78" t="s">
        <v>98</v>
      </c>
      <c r="J104" s="78" t="s">
        <v>98</v>
      </c>
      <c r="K104" s="76" t="str">
        <f t="shared" ref="K104:K106" si="10">IF(ISERROR((H104-I104)/ABS(I104)),"",(H104-I104)/ABS(I104))</f>
        <v/>
      </c>
      <c r="L104" s="78">
        <v>3244</v>
      </c>
      <c r="M104" s="80"/>
      <c r="N104" s="75"/>
    </row>
    <row r="105" spans="1:14" ht="9" x14ac:dyDescent="0.15">
      <c r="A105" s="90" t="s">
        <v>90</v>
      </c>
      <c r="B105" s="78" t="s">
        <v>98</v>
      </c>
      <c r="C105" s="78" t="s">
        <v>98</v>
      </c>
      <c r="D105" s="78" t="s">
        <v>98</v>
      </c>
      <c r="E105" s="79" t="s">
        <v>98</v>
      </c>
      <c r="G105" s="91" t="s">
        <v>89</v>
      </c>
      <c r="H105" s="78" t="s">
        <v>98</v>
      </c>
      <c r="I105" s="78" t="s">
        <v>98</v>
      </c>
      <c r="J105" s="78" t="s">
        <v>98</v>
      </c>
      <c r="K105" s="76" t="str">
        <f t="shared" si="10"/>
        <v/>
      </c>
      <c r="L105" s="78">
        <v>-78812980</v>
      </c>
      <c r="M105" s="80"/>
      <c r="N105" s="75"/>
    </row>
    <row r="106" spans="1:14" ht="9" x14ac:dyDescent="0.15">
      <c r="A106" s="67" t="s">
        <v>87</v>
      </c>
      <c r="B106" s="78" t="s">
        <v>98</v>
      </c>
      <c r="C106" s="78" t="s">
        <v>98</v>
      </c>
      <c r="D106" s="78" t="s">
        <v>98</v>
      </c>
      <c r="E106" s="79" t="s">
        <v>98</v>
      </c>
      <c r="G106" s="67" t="s">
        <v>87</v>
      </c>
      <c r="H106" s="78" t="s">
        <v>98</v>
      </c>
      <c r="I106" s="78" t="s">
        <v>98</v>
      </c>
      <c r="J106" s="78" t="s">
        <v>98</v>
      </c>
      <c r="K106" s="76" t="str">
        <f t="shared" si="10"/>
        <v/>
      </c>
      <c r="L106" s="78">
        <v>21086</v>
      </c>
      <c r="M106" s="80"/>
      <c r="N106" s="75"/>
    </row>
    <row r="107" spans="1:14" ht="9" x14ac:dyDescent="0.15">
      <c r="A107" s="67" t="s">
        <v>53</v>
      </c>
      <c r="B107" s="78"/>
      <c r="C107" s="78"/>
      <c r="D107" s="78"/>
      <c r="E107" s="79"/>
      <c r="G107" s="67" t="s">
        <v>53</v>
      </c>
      <c r="H107" s="66"/>
      <c r="I107" s="78"/>
      <c r="J107" s="78"/>
      <c r="K107" s="76"/>
      <c r="L107" s="78"/>
      <c r="M107" s="80"/>
      <c r="N107" s="75"/>
    </row>
    <row r="108" spans="1:14" ht="9" x14ac:dyDescent="0.15">
      <c r="A108" s="67" t="s">
        <v>88</v>
      </c>
      <c r="B108" s="78" t="s">
        <v>98</v>
      </c>
      <c r="C108" s="78" t="s">
        <v>98</v>
      </c>
      <c r="D108" s="78" t="s">
        <v>98</v>
      </c>
      <c r="E108" s="79" t="s">
        <v>98</v>
      </c>
      <c r="G108" s="67" t="s">
        <v>8</v>
      </c>
      <c r="H108" s="78" t="s">
        <v>98</v>
      </c>
      <c r="I108" s="78" t="s">
        <v>98</v>
      </c>
      <c r="J108" s="78" t="s">
        <v>98</v>
      </c>
      <c r="K108" s="76" t="str">
        <f>IF(ISERROR((H108-I108)/ABS(I108)),"",(H108-I108)/ABS(I108))</f>
        <v/>
      </c>
      <c r="L108" s="78">
        <v>3185608</v>
      </c>
      <c r="M108" s="80"/>
      <c r="N108" s="75"/>
    </row>
    <row r="109" spans="1:14" ht="9" x14ac:dyDescent="0.15">
      <c r="A109" s="67" t="s">
        <v>5</v>
      </c>
      <c r="B109" s="78"/>
      <c r="C109" s="78"/>
      <c r="D109" s="78"/>
      <c r="E109" s="79"/>
      <c r="G109" s="67" t="s">
        <v>5</v>
      </c>
      <c r="H109" s="78"/>
      <c r="I109" s="78"/>
      <c r="J109" s="78"/>
      <c r="K109" s="76"/>
      <c r="L109" s="78"/>
      <c r="M109" s="80"/>
      <c r="N109" s="75"/>
    </row>
    <row r="110" spans="1:14" ht="9" x14ac:dyDescent="0.15">
      <c r="A110" s="67" t="s">
        <v>86</v>
      </c>
      <c r="B110" s="78" t="s">
        <v>98</v>
      </c>
      <c r="C110" s="78" t="s">
        <v>98</v>
      </c>
      <c r="D110" s="78" t="s">
        <v>98</v>
      </c>
      <c r="E110" s="79" t="s">
        <v>98</v>
      </c>
      <c r="G110" s="67" t="s">
        <v>41</v>
      </c>
      <c r="H110" s="78" t="s">
        <v>98</v>
      </c>
      <c r="I110" s="78" t="s">
        <v>98</v>
      </c>
      <c r="J110" s="78" t="s">
        <v>98</v>
      </c>
      <c r="K110" s="76" t="str">
        <f t="shared" ref="K110:K111" si="11">IF(ISERROR((H110-I110)/ABS(I110)),"",(H110-I110)/ABS(I110))</f>
        <v/>
      </c>
      <c r="L110" s="78">
        <v>47038</v>
      </c>
      <c r="M110" s="80"/>
      <c r="N110" s="75"/>
    </row>
    <row r="111" spans="1:14" ht="9" x14ac:dyDescent="0.15">
      <c r="A111" s="67" t="s">
        <v>88</v>
      </c>
      <c r="B111" s="78" t="s">
        <v>98</v>
      </c>
      <c r="C111" s="78" t="s">
        <v>98</v>
      </c>
      <c r="D111" s="78" t="s">
        <v>98</v>
      </c>
      <c r="E111" s="79" t="s">
        <v>98</v>
      </c>
      <c r="G111" s="67" t="s">
        <v>8</v>
      </c>
      <c r="H111" s="78" t="s">
        <v>98</v>
      </c>
      <c r="I111" s="78" t="s">
        <v>98</v>
      </c>
      <c r="J111" s="78" t="s">
        <v>98</v>
      </c>
      <c r="K111" s="76" t="str">
        <f t="shared" si="11"/>
        <v/>
      </c>
      <c r="L111" s="78">
        <v>3114240</v>
      </c>
      <c r="M111" s="80"/>
      <c r="N111" s="75"/>
    </row>
    <row r="112" spans="1:14" ht="5.0999999999999996" customHeight="1" x14ac:dyDescent="0.15">
      <c r="A112" s="77"/>
      <c r="B112" s="82"/>
      <c r="C112" s="82"/>
      <c r="D112" s="82"/>
      <c r="E112" s="81"/>
      <c r="G112" s="77"/>
      <c r="H112" s="82"/>
      <c r="I112" s="82"/>
      <c r="J112" s="82"/>
      <c r="K112" s="83"/>
      <c r="L112" s="82"/>
      <c r="M112" s="84"/>
      <c r="N112" s="75"/>
    </row>
    <row r="113" spans="1:14" ht="3" customHeight="1" x14ac:dyDescent="0.15">
      <c r="A113" s="67"/>
      <c r="B113" s="78"/>
      <c r="C113" s="78"/>
      <c r="D113" s="78"/>
      <c r="E113" s="79"/>
      <c r="G113" s="67"/>
      <c r="H113" s="78"/>
      <c r="I113" s="78"/>
      <c r="J113" s="78"/>
      <c r="K113" s="76"/>
      <c r="L113" s="78"/>
      <c r="M113" s="80"/>
      <c r="N113" s="75"/>
    </row>
    <row r="114" spans="1:14" s="11" customFormat="1" ht="9" x14ac:dyDescent="0.15">
      <c r="A114" s="69" t="s">
        <v>44</v>
      </c>
      <c r="B114" s="66" t="s">
        <v>98</v>
      </c>
      <c r="C114" s="66" t="s">
        <v>98</v>
      </c>
      <c r="D114" s="66" t="s">
        <v>98</v>
      </c>
      <c r="E114" s="86" t="s">
        <v>98</v>
      </c>
      <c r="G114" s="69" t="s">
        <v>44</v>
      </c>
      <c r="H114" s="66" t="s">
        <v>98</v>
      </c>
      <c r="I114" s="66" t="s">
        <v>98</v>
      </c>
      <c r="J114" s="66" t="s">
        <v>98</v>
      </c>
      <c r="K114" s="87" t="str">
        <f>IF(ISERROR((H114-I114)/ABS(I114)),"",(H114-I114)/ABS(I114))</f>
        <v/>
      </c>
      <c r="L114" s="66">
        <v>-64310678</v>
      </c>
      <c r="M114" s="88"/>
      <c r="N114" s="71"/>
    </row>
    <row r="115" spans="1:14" ht="3" customHeight="1" x14ac:dyDescent="0.15">
      <c r="A115" s="77"/>
      <c r="B115" s="82"/>
      <c r="C115" s="82"/>
      <c r="D115" s="82"/>
      <c r="E115" s="81"/>
      <c r="G115" s="77"/>
      <c r="H115" s="82"/>
      <c r="I115" s="82"/>
      <c r="J115" s="82"/>
      <c r="K115" s="83"/>
      <c r="L115" s="82"/>
      <c r="M115" s="84"/>
      <c r="N115" s="75"/>
    </row>
    <row r="116" spans="1:14" ht="8.1" customHeight="1" x14ac:dyDescent="0.15">
      <c r="A116" s="77"/>
      <c r="B116" s="82"/>
      <c r="C116" s="82"/>
      <c r="D116" s="82"/>
      <c r="E116" s="81"/>
      <c r="G116" s="77"/>
      <c r="H116" s="82"/>
      <c r="I116" s="82"/>
      <c r="J116" s="82"/>
      <c r="K116" s="83"/>
      <c r="L116" s="82"/>
      <c r="M116" s="84"/>
      <c r="N116" s="75"/>
    </row>
    <row r="117" spans="1:14" ht="3" customHeight="1" x14ac:dyDescent="0.15">
      <c r="A117" s="67"/>
      <c r="B117" s="78"/>
      <c r="C117" s="78"/>
      <c r="D117" s="78"/>
      <c r="E117" s="79"/>
      <c r="G117" s="67"/>
      <c r="H117" s="78"/>
      <c r="I117" s="78"/>
      <c r="J117" s="78"/>
      <c r="K117" s="76"/>
      <c r="L117" s="78"/>
      <c r="M117" s="80"/>
      <c r="N117" s="75"/>
    </row>
    <row r="118" spans="1:14" s="11" customFormat="1" ht="9" x14ac:dyDescent="0.15">
      <c r="A118" s="69" t="s">
        <v>82</v>
      </c>
      <c r="B118" s="66" t="s">
        <v>98</v>
      </c>
      <c r="C118" s="66" t="s">
        <v>98</v>
      </c>
      <c r="D118" s="66" t="s">
        <v>98</v>
      </c>
      <c r="E118" s="86" t="s">
        <v>98</v>
      </c>
      <c r="G118" s="69" t="s">
        <v>82</v>
      </c>
      <c r="H118" s="66" t="s">
        <v>98</v>
      </c>
      <c r="I118" s="66" t="s">
        <v>98</v>
      </c>
      <c r="J118" s="66" t="s">
        <v>98</v>
      </c>
      <c r="K118" s="87" t="str">
        <f>IF(ISERROR((H118-I118)/ABS(I118)),"",(H118-I118)/ABS(I118))</f>
        <v/>
      </c>
      <c r="L118" s="66">
        <v>212808022</v>
      </c>
      <c r="M118" s="88"/>
      <c r="N118" s="71"/>
    </row>
    <row r="119" spans="1:14" ht="3" customHeight="1" x14ac:dyDescent="0.15">
      <c r="A119" s="77"/>
      <c r="B119" s="82"/>
      <c r="C119" s="82"/>
      <c r="D119" s="82"/>
      <c r="E119" s="81"/>
      <c r="G119" s="77"/>
      <c r="H119" s="82"/>
      <c r="I119" s="82"/>
      <c r="J119" s="82"/>
      <c r="K119" s="83"/>
      <c r="L119" s="82"/>
      <c r="M119" s="84"/>
      <c r="N119" s="75"/>
    </row>
    <row r="120" spans="1:14" ht="8.1" customHeight="1" x14ac:dyDescent="0.15">
      <c r="A120" s="74"/>
      <c r="B120" s="82"/>
      <c r="C120" s="82"/>
      <c r="D120" s="82"/>
      <c r="E120" s="81"/>
      <c r="G120" s="73"/>
      <c r="H120" s="82"/>
      <c r="I120" s="82"/>
      <c r="J120" s="82"/>
      <c r="K120" s="83"/>
      <c r="L120" s="82"/>
      <c r="M120" s="84"/>
      <c r="N120" s="75"/>
    </row>
    <row r="121" spans="1:14" ht="3" customHeight="1" x14ac:dyDescent="0.15">
      <c r="A121" s="67"/>
      <c r="B121" s="78"/>
      <c r="C121" s="78"/>
      <c r="D121" s="78"/>
      <c r="E121" s="79"/>
      <c r="G121" s="67"/>
      <c r="H121" s="78"/>
      <c r="I121" s="78"/>
      <c r="J121" s="78"/>
      <c r="K121" s="92"/>
      <c r="L121" s="78"/>
      <c r="M121" s="80"/>
      <c r="N121" s="75"/>
    </row>
    <row r="122" spans="1:14" s="11" customFormat="1" ht="9" x14ac:dyDescent="0.15">
      <c r="A122" s="69" t="s">
        <v>9</v>
      </c>
      <c r="B122" s="66">
        <v>285961841.14999998</v>
      </c>
      <c r="C122" s="66">
        <v>25079156.559999999</v>
      </c>
      <c r="D122" s="66">
        <v>3926661.91</v>
      </c>
      <c r="E122" s="86">
        <v>264809346.5</v>
      </c>
      <c r="G122" s="69" t="s">
        <v>9</v>
      </c>
      <c r="H122" s="66">
        <v>271488504.32999998</v>
      </c>
      <c r="I122" s="66">
        <v>315939061.87</v>
      </c>
      <c r="J122" s="66">
        <v>-44450557.539999999</v>
      </c>
      <c r="K122" s="87">
        <f>IF(ISERROR((H122-I122)/ABS(I122)),"",(H122-I122)/ABS(I122))</f>
        <v>-0.14069345296179353</v>
      </c>
      <c r="L122" s="66">
        <v>2259526228</v>
      </c>
      <c r="M122" s="88">
        <f>H122/L122</f>
        <v>0.12015284486000663</v>
      </c>
      <c r="N122" s="71"/>
    </row>
    <row r="123" spans="1:14" ht="3" customHeight="1" x14ac:dyDescent="0.15">
      <c r="A123" s="73"/>
      <c r="B123" s="82"/>
      <c r="C123" s="82"/>
      <c r="D123" s="82"/>
      <c r="E123" s="81"/>
      <c r="G123" s="73"/>
      <c r="H123" s="82"/>
      <c r="I123" s="82"/>
      <c r="J123" s="82"/>
      <c r="K123" s="93"/>
      <c r="L123" s="82"/>
      <c r="M123" s="94"/>
      <c r="N123" s="75"/>
    </row>
    <row r="124" spans="1:14" ht="6" customHeight="1" x14ac:dyDescent="0.15">
      <c r="A124" s="75"/>
      <c r="B124" s="95"/>
      <c r="C124" s="95"/>
      <c r="D124" s="95"/>
      <c r="E124" s="95"/>
      <c r="G124" s="75"/>
      <c r="H124" s="95"/>
      <c r="I124" s="95"/>
      <c r="J124" s="95"/>
      <c r="K124" s="75"/>
      <c r="L124" s="95"/>
      <c r="M124" s="75"/>
      <c r="N124" s="75"/>
    </row>
    <row r="125" spans="1:14" ht="9" customHeight="1" x14ac:dyDescent="0.15">
      <c r="A125" s="62" t="s">
        <v>83</v>
      </c>
      <c r="B125" s="63">
        <v>101.26</v>
      </c>
      <c r="C125" s="38"/>
      <c r="D125" s="95"/>
      <c r="E125" s="96"/>
      <c r="G125" s="62" t="s">
        <v>83</v>
      </c>
      <c r="H125" s="63">
        <v>101.26</v>
      </c>
      <c r="I125" s="38"/>
      <c r="J125" s="95"/>
      <c r="K125" s="75"/>
      <c r="L125" s="95"/>
      <c r="M125" s="75"/>
      <c r="N125" s="75"/>
    </row>
    <row r="126" spans="1:14" ht="9.75" customHeight="1" x14ac:dyDescent="0.15">
      <c r="A126" s="101" t="s">
        <v>103</v>
      </c>
      <c r="B126" s="101"/>
      <c r="C126" s="101"/>
      <c r="D126" s="101"/>
      <c r="E126" s="101"/>
      <c r="F126" s="6"/>
      <c r="G126" s="101"/>
      <c r="H126" s="101"/>
      <c r="I126" s="101"/>
      <c r="J126" s="101"/>
      <c r="K126" s="101"/>
      <c r="L126" s="101"/>
      <c r="M126" s="101"/>
    </row>
    <row r="127" spans="1:14" ht="8.1" customHeight="1" x14ac:dyDescent="0.15">
      <c r="A127" s="50"/>
      <c r="B127" s="50"/>
      <c r="C127" s="50"/>
      <c r="D127" s="50"/>
      <c r="E127" s="50"/>
      <c r="F127" s="6"/>
      <c r="G127" s="50"/>
      <c r="H127" s="50"/>
      <c r="I127" s="50"/>
      <c r="J127" s="50"/>
      <c r="K127" s="50"/>
      <c r="L127" s="50"/>
      <c r="M127" s="50"/>
    </row>
    <row r="128" spans="1:14" ht="8.25" customHeight="1" x14ac:dyDescent="0.15">
      <c r="A128" s="97" t="s">
        <v>39</v>
      </c>
      <c r="B128" s="47"/>
      <c r="C128" s="98" t="s">
        <v>40</v>
      </c>
      <c r="D128" s="49"/>
      <c r="E128" s="47"/>
      <c r="G128" s="101"/>
      <c r="H128" s="101"/>
      <c r="I128" s="101"/>
      <c r="J128" s="101"/>
      <c r="K128" s="101"/>
      <c r="L128" s="101"/>
      <c r="M128" s="101"/>
    </row>
    <row r="129" spans="1:13" ht="9" customHeight="1" x14ac:dyDescent="0.15">
      <c r="A129" s="97" t="s">
        <v>15</v>
      </c>
      <c r="C129" s="99" t="s">
        <v>92</v>
      </c>
      <c r="D129" s="14"/>
      <c r="E129" s="14"/>
      <c r="G129" s="101" t="str">
        <f>+A126</f>
        <v>Vitoria-Gasteizen, 2021eko MARTXOAREN 10ean / Vitoria-Gasteiz, 10 de MARZO DE 2021</v>
      </c>
      <c r="H129" s="101"/>
      <c r="I129" s="101"/>
      <c r="J129" s="101"/>
      <c r="K129" s="101"/>
      <c r="L129" s="101"/>
      <c r="M129" s="101"/>
    </row>
    <row r="130" spans="1:13" ht="9" customHeight="1" x14ac:dyDescent="0.15">
      <c r="A130" s="97"/>
      <c r="C130" s="99"/>
      <c r="D130" s="14"/>
      <c r="E130" s="14"/>
      <c r="G130" s="97"/>
      <c r="H130" s="14"/>
      <c r="I130" s="14"/>
      <c r="J130" s="99"/>
      <c r="L130" s="14"/>
    </row>
    <row r="131" spans="1:13" ht="9" customHeight="1" x14ac:dyDescent="0.15">
      <c r="A131" s="97"/>
      <c r="C131" s="99"/>
      <c r="D131" s="14"/>
      <c r="E131" s="14"/>
      <c r="G131" s="97"/>
      <c r="H131" s="14"/>
      <c r="I131" s="14"/>
      <c r="J131" s="99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95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3:13" ht="9" x14ac:dyDescent="0.15">
      <c r="M266" s="100"/>
    </row>
  </sheetData>
  <mergeCells count="4">
    <mergeCell ref="A126:E126"/>
    <mergeCell ref="G126:M126"/>
    <mergeCell ref="G128:M128"/>
    <mergeCell ref="G129:M129"/>
  </mergeCells>
  <printOptions horizontalCentered="1" gridLinesSet="0"/>
  <pageMargins left="0" right="0" top="0" bottom="0" header="0" footer="3.937007874015748E-2"/>
  <pageSetup paperSize="9" scale="82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2049" r:id="rId4"/>
      </mc:Fallback>
    </mc:AlternateContent>
    <mc:AlternateContent xmlns:mc="http://schemas.openxmlformats.org/markup-compatibility/2006">
      <mc:Choice Requires="x14">
        <oleObject progId="Word.Picture.8" shapeId="2050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371475</xdr:colOff>
                <xdr:row>131</xdr:row>
                <xdr:rowOff>95250</xdr:rowOff>
              </to>
            </anchor>
          </objectPr>
        </oleObject>
      </mc:Choice>
      <mc:Fallback>
        <oleObject progId="Word.Picture.8" shapeId="2050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6210E-D981-4F4F-8ED1-34C7CEF669AC}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10.285156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/>
    <row r="3" spans="1:14" ht="8.1" customHeight="1" x14ac:dyDescent="0.15"/>
    <row r="4" spans="1:14" ht="8.1" customHeight="1" x14ac:dyDescent="0.15"/>
    <row r="5" spans="1:14" ht="8.1" customHeight="1" x14ac:dyDescent="0.15"/>
    <row r="6" spans="1:14" ht="8.1" customHeight="1" x14ac:dyDescent="0.15"/>
    <row r="7" spans="1:14" x14ac:dyDescent="0.15">
      <c r="E7" s="16" t="s">
        <v>62</v>
      </c>
      <c r="M7" s="16" t="str">
        <f>+E7</f>
        <v>GP-10-01-IMP/VER:08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0" t="s">
        <v>104</v>
      </c>
      <c r="B9" s="69" t="s">
        <v>26</v>
      </c>
      <c r="C9" s="69" t="s">
        <v>16</v>
      </c>
      <c r="D9" s="69" t="s">
        <v>28</v>
      </c>
      <c r="E9" s="70" t="s">
        <v>17</v>
      </c>
      <c r="G9" s="60" t="s">
        <v>105</v>
      </c>
      <c r="H9" s="69" t="s">
        <v>19</v>
      </c>
      <c r="I9" s="69" t="s">
        <v>29</v>
      </c>
      <c r="J9" s="69" t="s">
        <v>20</v>
      </c>
      <c r="K9" s="69" t="s">
        <v>21</v>
      </c>
      <c r="L9" s="69" t="s">
        <v>33</v>
      </c>
      <c r="M9" s="70" t="s">
        <v>24</v>
      </c>
      <c r="N9" s="71"/>
    </row>
    <row r="10" spans="1:14" s="11" customFormat="1" ht="10.5" x14ac:dyDescent="0.15">
      <c r="A10" s="60"/>
      <c r="B10" s="69" t="s">
        <v>27</v>
      </c>
      <c r="C10" s="69"/>
      <c r="D10" s="69" t="s">
        <v>26</v>
      </c>
      <c r="E10" s="70"/>
      <c r="G10" s="60"/>
      <c r="H10" s="69" t="s">
        <v>31</v>
      </c>
      <c r="I10" s="69" t="s">
        <v>35</v>
      </c>
      <c r="J10" s="69"/>
      <c r="K10" s="69"/>
      <c r="L10" s="69" t="s">
        <v>34</v>
      </c>
      <c r="M10" s="70"/>
      <c r="N10" s="71"/>
    </row>
    <row r="11" spans="1:14" s="11" customFormat="1" ht="10.5" x14ac:dyDescent="0.15">
      <c r="A11" s="60" t="s">
        <v>106</v>
      </c>
      <c r="B11" s="69" t="s">
        <v>25</v>
      </c>
      <c r="C11" s="69" t="s">
        <v>13</v>
      </c>
      <c r="D11" s="69" t="s">
        <v>14</v>
      </c>
      <c r="E11" s="70" t="s">
        <v>18</v>
      </c>
      <c r="G11" s="60" t="s">
        <v>107</v>
      </c>
      <c r="H11" s="69" t="s">
        <v>32</v>
      </c>
      <c r="I11" s="69" t="s">
        <v>30</v>
      </c>
      <c r="J11" s="69" t="s">
        <v>12</v>
      </c>
      <c r="K11" s="69" t="s">
        <v>22</v>
      </c>
      <c r="L11" s="69" t="s">
        <v>23</v>
      </c>
      <c r="M11" s="70" t="s">
        <v>36</v>
      </c>
      <c r="N11" s="71"/>
    </row>
    <row r="12" spans="1:14" ht="5.0999999999999996" customHeight="1" x14ac:dyDescent="0.15">
      <c r="A12" s="7"/>
      <c r="B12" s="5"/>
      <c r="C12" s="5"/>
      <c r="D12" s="5"/>
      <c r="E12" s="9"/>
      <c r="G12" s="72"/>
      <c r="H12" s="73"/>
      <c r="I12" s="73"/>
      <c r="J12" s="73"/>
      <c r="K12" s="73"/>
      <c r="L12" s="73"/>
      <c r="M12" s="74"/>
      <c r="N12" s="75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7"/>
      <c r="I13" s="67"/>
      <c r="J13" s="67"/>
      <c r="K13" s="76"/>
      <c r="L13" s="67"/>
      <c r="M13" s="77"/>
      <c r="N13" s="75"/>
    </row>
    <row r="14" spans="1:14" ht="9" customHeight="1" x14ac:dyDescent="0.15">
      <c r="A14" s="67" t="s">
        <v>0</v>
      </c>
      <c r="B14" s="4"/>
      <c r="C14" s="4"/>
      <c r="D14" s="4"/>
      <c r="E14" s="10"/>
      <c r="G14" s="67" t="s">
        <v>0</v>
      </c>
      <c r="H14" s="67"/>
      <c r="I14" s="67"/>
      <c r="J14" s="67"/>
      <c r="K14" s="76"/>
      <c r="L14" s="67"/>
      <c r="M14" s="77"/>
      <c r="N14" s="75"/>
    </row>
    <row r="15" spans="1:14" ht="9" x14ac:dyDescent="0.15">
      <c r="A15" s="67" t="s">
        <v>84</v>
      </c>
      <c r="B15" s="78">
        <v>50233150.359999999</v>
      </c>
      <c r="C15" s="78">
        <v>67716.19</v>
      </c>
      <c r="D15" s="78">
        <v>1304487.6200000001</v>
      </c>
      <c r="E15" s="79">
        <v>51469921.789999999</v>
      </c>
      <c r="G15" s="67" t="s">
        <v>84</v>
      </c>
      <c r="H15" s="78">
        <v>182659037.47999999</v>
      </c>
      <c r="I15" s="78">
        <v>187192514.78999999</v>
      </c>
      <c r="J15" s="78">
        <v>-4533477.3099999996</v>
      </c>
      <c r="K15" s="76">
        <f>IF(ISERROR((H15-I15)/ABS(I15)),"",(H15-I15)/ABS(I15))</f>
        <v>-2.4218261692172026E-2</v>
      </c>
      <c r="L15" s="78">
        <v>851200000</v>
      </c>
      <c r="M15" s="80">
        <f t="shared" ref="M15:M20" si="0">H15/L15</f>
        <v>0.21459003463345863</v>
      </c>
      <c r="N15" s="75"/>
    </row>
    <row r="16" spans="1:14" ht="9" x14ac:dyDescent="0.15">
      <c r="A16" s="67" t="s">
        <v>46</v>
      </c>
      <c r="B16" s="78">
        <v>750975.79</v>
      </c>
      <c r="C16" s="78">
        <v>456.67</v>
      </c>
      <c r="D16" s="78">
        <v>13646.62</v>
      </c>
      <c r="E16" s="79">
        <v>764165.74</v>
      </c>
      <c r="G16" s="67" t="s">
        <v>46</v>
      </c>
      <c r="H16" s="78">
        <v>6392451.0899999999</v>
      </c>
      <c r="I16" s="78">
        <v>9699845.3200000003</v>
      </c>
      <c r="J16" s="78">
        <v>-3307394.23</v>
      </c>
      <c r="K16" s="76">
        <f t="shared" ref="K16:K24" si="1">IF(ISERROR((H16-I16)/ABS(I16)),"",(H16-I16)/ABS(I16))</f>
        <v>-0.34097391462320764</v>
      </c>
      <c r="L16" s="78">
        <v>19400000</v>
      </c>
      <c r="M16" s="80">
        <f t="shared" si="0"/>
        <v>0.32950778814432991</v>
      </c>
      <c r="N16" s="75"/>
    </row>
    <row r="17" spans="1:14" ht="9" x14ac:dyDescent="0.15">
      <c r="A17" s="67" t="s">
        <v>47</v>
      </c>
      <c r="B17" s="78">
        <v>176028.43</v>
      </c>
      <c r="C17" s="78">
        <v>2109.75</v>
      </c>
      <c r="D17" s="78">
        <v>22041.09</v>
      </c>
      <c r="E17" s="79">
        <v>195959.77</v>
      </c>
      <c r="G17" s="67" t="s">
        <v>47</v>
      </c>
      <c r="H17" s="78">
        <v>1983470.29</v>
      </c>
      <c r="I17" s="78">
        <v>2299344.4500000002</v>
      </c>
      <c r="J17" s="78">
        <v>-315874.15999999997</v>
      </c>
      <c r="K17" s="76">
        <f t="shared" si="1"/>
        <v>-0.13737574637849501</v>
      </c>
      <c r="L17" s="78">
        <v>8600000</v>
      </c>
      <c r="M17" s="80">
        <f t="shared" si="0"/>
        <v>0.23063608023255813</v>
      </c>
      <c r="N17" s="75"/>
    </row>
    <row r="18" spans="1:14" ht="9" x14ac:dyDescent="0.15">
      <c r="A18" s="67" t="s">
        <v>63</v>
      </c>
      <c r="B18" s="78">
        <v>279161.78000000003</v>
      </c>
      <c r="C18" s="78" t="s">
        <v>98</v>
      </c>
      <c r="D18" s="78" t="s">
        <v>98</v>
      </c>
      <c r="E18" s="79">
        <v>279161.78000000003</v>
      </c>
      <c r="G18" s="67" t="s">
        <v>63</v>
      </c>
      <c r="H18" s="78">
        <v>792725.89</v>
      </c>
      <c r="I18" s="78">
        <v>1031806.56</v>
      </c>
      <c r="J18" s="78">
        <v>-239080.67</v>
      </c>
      <c r="K18" s="76">
        <f t="shared" si="1"/>
        <v>-0.23171074818520249</v>
      </c>
      <c r="L18" s="78">
        <v>3200000</v>
      </c>
      <c r="M18" s="80">
        <f t="shared" si="0"/>
        <v>0.247726840625</v>
      </c>
      <c r="N18" s="75"/>
    </row>
    <row r="19" spans="1:14" ht="9" x14ac:dyDescent="0.15">
      <c r="A19" s="67" t="s">
        <v>64</v>
      </c>
      <c r="B19" s="78">
        <v>428579.61</v>
      </c>
      <c r="C19" s="78" t="s">
        <v>98</v>
      </c>
      <c r="D19" s="78" t="s">
        <v>98</v>
      </c>
      <c r="E19" s="79">
        <v>428579.61</v>
      </c>
      <c r="G19" s="67" t="s">
        <v>64</v>
      </c>
      <c r="H19" s="78">
        <v>558738.25</v>
      </c>
      <c r="I19" s="78">
        <v>114158.05</v>
      </c>
      <c r="J19" s="78">
        <v>444580.2</v>
      </c>
      <c r="K19" s="76">
        <f t="shared" si="1"/>
        <v>3.8944270684371363</v>
      </c>
      <c r="L19" s="78">
        <v>500000</v>
      </c>
      <c r="M19" s="80">
        <f t="shared" si="0"/>
        <v>1.1174765</v>
      </c>
      <c r="N19" s="75"/>
    </row>
    <row r="20" spans="1:14" ht="9" x14ac:dyDescent="0.15">
      <c r="A20" s="67" t="s">
        <v>48</v>
      </c>
      <c r="B20" s="78">
        <v>60369.01</v>
      </c>
      <c r="C20" s="78">
        <v>4168.41</v>
      </c>
      <c r="D20" s="78">
        <v>67445.990000000005</v>
      </c>
      <c r="E20" s="79">
        <v>123646.59</v>
      </c>
      <c r="G20" s="67" t="s">
        <v>48</v>
      </c>
      <c r="H20" s="78">
        <v>998045.8</v>
      </c>
      <c r="I20" s="78">
        <v>7971031.5499999998</v>
      </c>
      <c r="J20" s="78">
        <v>-6972985.75</v>
      </c>
      <c r="K20" s="76">
        <f t="shared" si="1"/>
        <v>-0.87479088575430364</v>
      </c>
      <c r="L20" s="78">
        <v>29900000</v>
      </c>
      <c r="M20" s="80">
        <f t="shared" si="0"/>
        <v>3.3379458193979937E-2</v>
      </c>
      <c r="N20" s="75"/>
    </row>
    <row r="21" spans="1:14" ht="9" x14ac:dyDescent="0.15">
      <c r="A21" s="67" t="s">
        <v>65</v>
      </c>
      <c r="B21" s="78">
        <v>174285.45</v>
      </c>
      <c r="C21" s="78">
        <v>194323.17</v>
      </c>
      <c r="D21" s="78">
        <v>571240.23</v>
      </c>
      <c r="E21" s="79">
        <v>551202.51</v>
      </c>
      <c r="G21" s="67" t="s">
        <v>65</v>
      </c>
      <c r="H21" s="78">
        <v>1402792.58</v>
      </c>
      <c r="I21" s="78">
        <v>906365.17</v>
      </c>
      <c r="J21" s="78">
        <v>496427.41</v>
      </c>
      <c r="K21" s="76">
        <f t="shared" si="1"/>
        <v>0.54771236410154645</v>
      </c>
      <c r="L21" s="78">
        <v>-16300000</v>
      </c>
      <c r="M21" s="80"/>
      <c r="N21" s="75"/>
    </row>
    <row r="22" spans="1:14" ht="5.0999999999999996" customHeight="1" x14ac:dyDescent="0.15">
      <c r="A22" s="77"/>
      <c r="B22" s="81"/>
      <c r="C22" s="82"/>
      <c r="D22" s="82"/>
      <c r="E22" s="81"/>
      <c r="G22" s="77"/>
      <c r="H22" s="82"/>
      <c r="I22" s="82"/>
      <c r="J22" s="82"/>
      <c r="K22" s="83" t="str">
        <f t="shared" si="1"/>
        <v/>
      </c>
      <c r="L22" s="82"/>
      <c r="M22" s="84"/>
      <c r="N22" s="75"/>
    </row>
    <row r="23" spans="1:14" ht="3" customHeight="1" x14ac:dyDescent="0.15">
      <c r="A23" s="67"/>
      <c r="B23" s="78"/>
      <c r="C23" s="78"/>
      <c r="D23" s="78"/>
      <c r="E23" s="79"/>
      <c r="G23" s="67"/>
      <c r="H23" s="78"/>
      <c r="I23" s="78"/>
      <c r="J23" s="78"/>
      <c r="K23" s="76" t="str">
        <f t="shared" si="1"/>
        <v/>
      </c>
      <c r="L23" s="78"/>
      <c r="M23" s="80"/>
      <c r="N23" s="75"/>
    </row>
    <row r="24" spans="1:14" s="11" customFormat="1" ht="9" x14ac:dyDescent="0.15">
      <c r="A24" s="85" t="s">
        <v>2</v>
      </c>
      <c r="B24" s="66">
        <v>52102550.43</v>
      </c>
      <c r="C24" s="66">
        <v>268774.19</v>
      </c>
      <c r="D24" s="66">
        <v>1978861.55</v>
      </c>
      <c r="E24" s="86">
        <v>53812637.789999999</v>
      </c>
      <c r="G24" s="85" t="s">
        <v>2</v>
      </c>
      <c r="H24" s="66">
        <v>194787261.38</v>
      </c>
      <c r="I24" s="66">
        <v>209215065.88999999</v>
      </c>
      <c r="J24" s="66">
        <v>-14427804.51</v>
      </c>
      <c r="K24" s="87">
        <f t="shared" si="1"/>
        <v>-6.8961594370004722E-2</v>
      </c>
      <c r="L24" s="66">
        <v>896500000</v>
      </c>
      <c r="M24" s="88">
        <f>H24/L24</f>
        <v>0.217275249726715</v>
      </c>
      <c r="N24" s="71"/>
    </row>
    <row r="25" spans="1:14" ht="3" customHeight="1" x14ac:dyDescent="0.15">
      <c r="A25" s="77"/>
      <c r="B25" s="82"/>
      <c r="C25" s="82"/>
      <c r="D25" s="82"/>
      <c r="E25" s="81"/>
      <c r="G25" s="77"/>
      <c r="H25" s="82"/>
      <c r="I25" s="82"/>
      <c r="J25" s="82"/>
      <c r="K25" s="83"/>
      <c r="L25" s="82"/>
      <c r="M25" s="84"/>
      <c r="N25" s="75"/>
    </row>
    <row r="26" spans="1:14" ht="5.0999999999999996" customHeight="1" x14ac:dyDescent="0.15">
      <c r="A26" s="67"/>
      <c r="B26" s="78"/>
      <c r="C26" s="78"/>
      <c r="D26" s="78"/>
      <c r="E26" s="79"/>
      <c r="G26" s="67"/>
      <c r="H26" s="78"/>
      <c r="I26" s="78"/>
      <c r="J26" s="78"/>
      <c r="K26" s="76"/>
      <c r="L26" s="78"/>
      <c r="M26" s="80"/>
      <c r="N26" s="75"/>
    </row>
    <row r="27" spans="1:14" ht="9" customHeight="1" x14ac:dyDescent="0.15">
      <c r="A27" s="67" t="s">
        <v>3</v>
      </c>
      <c r="B27" s="78"/>
      <c r="C27" s="78"/>
      <c r="D27" s="78"/>
      <c r="E27" s="79"/>
      <c r="G27" s="67" t="s">
        <v>3</v>
      </c>
      <c r="H27" s="78"/>
      <c r="I27" s="78"/>
      <c r="J27" s="78"/>
      <c r="K27" s="76"/>
      <c r="L27" s="78"/>
      <c r="M27" s="80"/>
      <c r="N27" s="75"/>
    </row>
    <row r="28" spans="1:14" ht="9" x14ac:dyDescent="0.15">
      <c r="A28" s="67" t="s">
        <v>46</v>
      </c>
      <c r="B28" s="78">
        <v>750975.79</v>
      </c>
      <c r="C28" s="78">
        <v>456.67</v>
      </c>
      <c r="D28" s="78">
        <v>13646.6</v>
      </c>
      <c r="E28" s="79">
        <v>764165.72</v>
      </c>
      <c r="G28" s="67" t="s">
        <v>46</v>
      </c>
      <c r="H28" s="78">
        <v>6392451.04</v>
      </c>
      <c r="I28" s="78">
        <v>9699845.2799999993</v>
      </c>
      <c r="J28" s="78">
        <v>-3307394.24</v>
      </c>
      <c r="K28" s="76">
        <f t="shared" ref="K28:K31" si="2">IF(ISERROR((H28-I28)/ABS(I28)),"",(H28-I28)/ABS(I28))</f>
        <v>-0.34097391706025226</v>
      </c>
      <c r="L28" s="78">
        <v>19400000</v>
      </c>
      <c r="M28" s="80">
        <f>H28/L28</f>
        <v>0.32950778556701033</v>
      </c>
      <c r="N28" s="75"/>
    </row>
    <row r="29" spans="1:14" ht="9" x14ac:dyDescent="0.15">
      <c r="A29" s="67" t="s">
        <v>47</v>
      </c>
      <c r="B29" s="78">
        <v>176028.43</v>
      </c>
      <c r="C29" s="78">
        <v>2109.73</v>
      </c>
      <c r="D29" s="78">
        <v>22041.040000000001</v>
      </c>
      <c r="E29" s="79">
        <v>195959.74</v>
      </c>
      <c r="G29" s="67" t="s">
        <v>47</v>
      </c>
      <c r="H29" s="78">
        <v>1983470.16</v>
      </c>
      <c r="I29" s="78">
        <v>2299344.38</v>
      </c>
      <c r="J29" s="78">
        <v>-315874.21999999997</v>
      </c>
      <c r="K29" s="76">
        <f t="shared" si="2"/>
        <v>-0.13737577665508285</v>
      </c>
      <c r="L29" s="78">
        <v>8600000</v>
      </c>
      <c r="M29" s="80">
        <f>H29/L29</f>
        <v>0.23063606511627907</v>
      </c>
      <c r="N29" s="75"/>
    </row>
    <row r="30" spans="1:14" ht="9" x14ac:dyDescent="0.15">
      <c r="A30" s="67" t="s">
        <v>66</v>
      </c>
      <c r="B30" s="78">
        <v>279161.78000000003</v>
      </c>
      <c r="C30" s="78" t="s">
        <v>98</v>
      </c>
      <c r="D30" s="78" t="s">
        <v>98</v>
      </c>
      <c r="E30" s="79">
        <v>279161.78000000003</v>
      </c>
      <c r="G30" s="67" t="s">
        <v>66</v>
      </c>
      <c r="H30" s="78">
        <v>792725.89</v>
      </c>
      <c r="I30" s="78">
        <v>1031806.54</v>
      </c>
      <c r="J30" s="78">
        <v>-239080.65</v>
      </c>
      <c r="K30" s="76">
        <f t="shared" si="2"/>
        <v>-0.2317107332930842</v>
      </c>
      <c r="L30" s="78">
        <v>3200000</v>
      </c>
      <c r="M30" s="80">
        <f>H30/L30</f>
        <v>0.247726840625</v>
      </c>
      <c r="N30" s="75"/>
    </row>
    <row r="31" spans="1:14" ht="9" x14ac:dyDescent="0.15">
      <c r="A31" s="67" t="s">
        <v>1</v>
      </c>
      <c r="B31" s="78">
        <v>393172.02</v>
      </c>
      <c r="C31" s="78">
        <v>568240.23</v>
      </c>
      <c r="D31" s="78">
        <v>52954.66</v>
      </c>
      <c r="E31" s="79">
        <v>-122113.55</v>
      </c>
      <c r="G31" s="67" t="s">
        <v>1</v>
      </c>
      <c r="H31" s="78">
        <v>-1016110.14</v>
      </c>
      <c r="I31" s="78">
        <v>600055.34</v>
      </c>
      <c r="J31" s="78">
        <v>-1616165.48</v>
      </c>
      <c r="K31" s="76">
        <f t="shared" si="2"/>
        <v>-2.6933607156966555</v>
      </c>
      <c r="L31" s="78">
        <v>96600000</v>
      </c>
      <c r="M31" s="80">
        <f>H31/L31</f>
        <v>-1.0518738509316771E-2</v>
      </c>
      <c r="N31" s="75"/>
    </row>
    <row r="32" spans="1:14" ht="5.0999999999999996" customHeight="1" x14ac:dyDescent="0.15">
      <c r="A32" s="77"/>
      <c r="B32" s="82"/>
      <c r="C32" s="82"/>
      <c r="D32" s="82"/>
      <c r="E32" s="81"/>
      <c r="G32" s="77"/>
      <c r="H32" s="82"/>
      <c r="I32" s="82"/>
      <c r="J32" s="82"/>
      <c r="K32" s="83"/>
      <c r="L32" s="82"/>
      <c r="M32" s="84"/>
      <c r="N32" s="75"/>
    </row>
    <row r="33" spans="1:14" ht="3" customHeight="1" x14ac:dyDescent="0.15">
      <c r="A33" s="67"/>
      <c r="B33" s="78"/>
      <c r="C33" s="78"/>
      <c r="D33" s="78"/>
      <c r="E33" s="79"/>
      <c r="G33" s="67"/>
      <c r="H33" s="78"/>
      <c r="I33" s="78"/>
      <c r="J33" s="78"/>
      <c r="K33" s="76"/>
      <c r="L33" s="78"/>
      <c r="M33" s="80"/>
      <c r="N33" s="75"/>
    </row>
    <row r="34" spans="1:14" s="11" customFormat="1" ht="9" x14ac:dyDescent="0.15">
      <c r="A34" s="69" t="s">
        <v>11</v>
      </c>
      <c r="B34" s="66">
        <v>1599338.02</v>
      </c>
      <c r="C34" s="66">
        <v>570806.63</v>
      </c>
      <c r="D34" s="66">
        <v>88642.3</v>
      </c>
      <c r="E34" s="86">
        <v>1117173.69</v>
      </c>
      <c r="G34" s="69" t="s">
        <v>11</v>
      </c>
      <c r="H34" s="66">
        <v>8152536.9500000002</v>
      </c>
      <c r="I34" s="66">
        <v>13631051.539999999</v>
      </c>
      <c r="J34" s="66">
        <v>-5478514.5899999999</v>
      </c>
      <c r="K34" s="87">
        <f>IF(ISERROR((H34-I34)/ABS(I34)),"",(H34-I34)/ABS(I34))</f>
        <v>-0.40191430381753213</v>
      </c>
      <c r="L34" s="66">
        <v>127800000</v>
      </c>
      <c r="M34" s="88">
        <f>H34/L34</f>
        <v>6.3791368935837242E-2</v>
      </c>
      <c r="N34" s="71"/>
    </row>
    <row r="35" spans="1:14" ht="3" customHeight="1" x14ac:dyDescent="0.15">
      <c r="A35" s="77"/>
      <c r="B35" s="82"/>
      <c r="C35" s="82"/>
      <c r="D35" s="82"/>
      <c r="E35" s="81"/>
      <c r="G35" s="77"/>
      <c r="H35" s="82"/>
      <c r="I35" s="82"/>
      <c r="J35" s="82"/>
      <c r="K35" s="83"/>
      <c r="L35" s="82"/>
      <c r="M35" s="84"/>
      <c r="N35" s="75"/>
    </row>
    <row r="36" spans="1:14" ht="5.0999999999999996" customHeight="1" x14ac:dyDescent="0.15">
      <c r="A36" s="77"/>
      <c r="B36" s="78"/>
      <c r="C36" s="78"/>
      <c r="D36" s="78"/>
      <c r="E36" s="79"/>
      <c r="G36" s="67"/>
      <c r="H36" s="78"/>
      <c r="I36" s="78"/>
      <c r="J36" s="78"/>
      <c r="K36" s="76"/>
      <c r="L36" s="78"/>
      <c r="M36" s="80"/>
      <c r="N36" s="75"/>
    </row>
    <row r="37" spans="1:14" ht="9" x14ac:dyDescent="0.15">
      <c r="A37" s="67" t="s">
        <v>67</v>
      </c>
      <c r="B37" s="78">
        <v>1684605.82</v>
      </c>
      <c r="C37" s="78" t="s">
        <v>98</v>
      </c>
      <c r="D37" s="78">
        <v>462.19</v>
      </c>
      <c r="E37" s="79">
        <v>1685068.01</v>
      </c>
      <c r="G37" s="67" t="s">
        <v>67</v>
      </c>
      <c r="H37" s="78">
        <v>2955810.75</v>
      </c>
      <c r="I37" s="78">
        <v>4108637.48</v>
      </c>
      <c r="J37" s="78">
        <v>-1152826.73</v>
      </c>
      <c r="K37" s="76">
        <f t="shared" ref="K37:K42" si="3">IF(ISERROR((H37-I37)/ABS(I37)),"",(H37-I37)/ABS(I37))</f>
        <v>-0.28058613971461899</v>
      </c>
      <c r="L37" s="78">
        <v>13000000</v>
      </c>
      <c r="M37" s="80">
        <f>H37/L37</f>
        <v>0.2273700576923077</v>
      </c>
      <c r="N37" s="75"/>
    </row>
    <row r="38" spans="1:14" ht="9" x14ac:dyDescent="0.15">
      <c r="A38" s="67" t="s">
        <v>91</v>
      </c>
      <c r="B38" s="78">
        <v>324406.40999999997</v>
      </c>
      <c r="C38" s="78" t="s">
        <v>98</v>
      </c>
      <c r="D38" s="78">
        <v>13475.34</v>
      </c>
      <c r="E38" s="79">
        <v>337881.75</v>
      </c>
      <c r="G38" s="67" t="s">
        <v>91</v>
      </c>
      <c r="H38" s="78">
        <v>431069.86</v>
      </c>
      <c r="I38" s="78">
        <v>143619.29999999999</v>
      </c>
      <c r="J38" s="78">
        <v>287450.56</v>
      </c>
      <c r="K38" s="76">
        <f t="shared" si="3"/>
        <v>2.0014758462128697</v>
      </c>
      <c r="L38" s="78">
        <v>24100000</v>
      </c>
      <c r="M38" s="80">
        <f>H38/L38</f>
        <v>1.7886716182572614E-2</v>
      </c>
      <c r="N38" s="75"/>
    </row>
    <row r="39" spans="1:14" ht="9" x14ac:dyDescent="0.15">
      <c r="A39" s="67" t="s">
        <v>68</v>
      </c>
      <c r="B39" s="78">
        <v>1340100.1599999999</v>
      </c>
      <c r="C39" s="78" t="s">
        <v>98</v>
      </c>
      <c r="D39" s="78">
        <v>740.44</v>
      </c>
      <c r="E39" s="79">
        <v>1340840.6000000001</v>
      </c>
      <c r="G39" s="67" t="s">
        <v>68</v>
      </c>
      <c r="H39" s="78">
        <v>1923886.84</v>
      </c>
      <c r="I39" s="78">
        <v>3333260.18</v>
      </c>
      <c r="J39" s="78">
        <v>-1409373.34</v>
      </c>
      <c r="K39" s="76">
        <f t="shared" si="3"/>
        <v>-0.42282128123583801</v>
      </c>
      <c r="L39" s="78">
        <v>9000000</v>
      </c>
      <c r="M39" s="80">
        <f>H39/L39</f>
        <v>0.21376520444444444</v>
      </c>
      <c r="N39" s="75"/>
    </row>
    <row r="40" spans="1:14" ht="9" x14ac:dyDescent="0.15">
      <c r="A40" s="67" t="s">
        <v>49</v>
      </c>
      <c r="B40" s="78" t="s">
        <v>98</v>
      </c>
      <c r="C40" s="78" t="s">
        <v>98</v>
      </c>
      <c r="D40" s="78" t="s">
        <v>98</v>
      </c>
      <c r="E40" s="79" t="s">
        <v>98</v>
      </c>
      <c r="G40" s="67" t="s">
        <v>49</v>
      </c>
      <c r="H40" s="78" t="s">
        <v>98</v>
      </c>
      <c r="I40" s="78" t="s">
        <v>98</v>
      </c>
      <c r="J40" s="78" t="s">
        <v>98</v>
      </c>
      <c r="K40" s="76" t="str">
        <f t="shared" si="3"/>
        <v/>
      </c>
      <c r="L40" s="78">
        <v>3700000</v>
      </c>
      <c r="M40" s="80"/>
      <c r="N40" s="75"/>
    </row>
    <row r="41" spans="1:14" ht="9" x14ac:dyDescent="0.15">
      <c r="A41" s="67" t="s">
        <v>69</v>
      </c>
      <c r="B41" s="78">
        <v>1135118.52</v>
      </c>
      <c r="C41" s="78" t="s">
        <v>98</v>
      </c>
      <c r="D41" s="78">
        <v>1980.92</v>
      </c>
      <c r="E41" s="79">
        <v>1137099.44</v>
      </c>
      <c r="G41" s="67" t="s">
        <v>69</v>
      </c>
      <c r="H41" s="78">
        <v>1153408.8500000001</v>
      </c>
      <c r="I41" s="78">
        <v>1217383.43</v>
      </c>
      <c r="J41" s="78">
        <v>-63974.58</v>
      </c>
      <c r="K41" s="76">
        <f t="shared" si="3"/>
        <v>-5.2550887767545712E-2</v>
      </c>
      <c r="L41" s="78">
        <v>6536660</v>
      </c>
      <c r="M41" s="80">
        <f>H41/L41</f>
        <v>0.17645232427570046</v>
      </c>
      <c r="N41" s="75"/>
    </row>
    <row r="42" spans="1:14" ht="9" x14ac:dyDescent="0.15">
      <c r="A42" s="67" t="s">
        <v>54</v>
      </c>
      <c r="B42" s="78"/>
      <c r="C42" s="78"/>
      <c r="D42" s="78"/>
      <c r="E42" s="79"/>
      <c r="G42" s="67" t="s">
        <v>54</v>
      </c>
      <c r="H42" s="78"/>
      <c r="I42" s="78"/>
      <c r="J42" s="78"/>
      <c r="K42" s="76" t="str">
        <f t="shared" si="3"/>
        <v/>
      </c>
      <c r="L42" s="78"/>
      <c r="M42" s="80"/>
      <c r="N42" s="75"/>
    </row>
    <row r="43" spans="1:14" ht="5.0999999999999996" customHeight="1" x14ac:dyDescent="0.15">
      <c r="A43" s="77"/>
      <c r="B43" s="82"/>
      <c r="C43" s="82"/>
      <c r="D43" s="82"/>
      <c r="E43" s="81"/>
      <c r="G43" s="77"/>
      <c r="H43" s="82"/>
      <c r="I43" s="82"/>
      <c r="J43" s="82"/>
      <c r="K43" s="83"/>
      <c r="L43" s="82"/>
      <c r="M43" s="84"/>
      <c r="N43" s="75"/>
    </row>
    <row r="44" spans="1:14" ht="3" customHeight="1" x14ac:dyDescent="0.15">
      <c r="A44" s="67"/>
      <c r="B44" s="78"/>
      <c r="C44" s="78"/>
      <c r="D44" s="78"/>
      <c r="E44" s="79"/>
      <c r="G44" s="67"/>
      <c r="H44" s="78"/>
      <c r="I44" s="78"/>
      <c r="J44" s="78"/>
      <c r="K44" s="76"/>
      <c r="L44" s="78"/>
      <c r="M44" s="80"/>
      <c r="N44" s="75"/>
    </row>
    <row r="45" spans="1:14" s="11" customFormat="1" ht="9" x14ac:dyDescent="0.15">
      <c r="A45" s="69" t="s">
        <v>37</v>
      </c>
      <c r="B45" s="66">
        <v>58186119.359999999</v>
      </c>
      <c r="C45" s="66">
        <v>839580.82</v>
      </c>
      <c r="D45" s="66">
        <v>2084162.74</v>
      </c>
      <c r="E45" s="86">
        <v>59430701.280000001</v>
      </c>
      <c r="G45" s="69" t="s">
        <v>37</v>
      </c>
      <c r="H45" s="66">
        <v>209403974.63</v>
      </c>
      <c r="I45" s="66">
        <v>231649017.81999999</v>
      </c>
      <c r="J45" s="66">
        <v>-22245043.190000001</v>
      </c>
      <c r="K45" s="87">
        <f>IF(ISERROR((H45-I45)/ABS(I45)),"",(H45-I45)/ABS(I45))</f>
        <v>-9.6029084860119004E-2</v>
      </c>
      <c r="L45" s="66">
        <v>1080636660</v>
      </c>
      <c r="M45" s="88">
        <f>H45/L45</f>
        <v>0.19377833677232456</v>
      </c>
      <c r="N45" s="71"/>
    </row>
    <row r="46" spans="1:14" ht="3" customHeight="1" x14ac:dyDescent="0.15">
      <c r="A46" s="77"/>
      <c r="B46" s="82"/>
      <c r="C46" s="82"/>
      <c r="D46" s="82"/>
      <c r="E46" s="81"/>
      <c r="G46" s="77"/>
      <c r="H46" s="82"/>
      <c r="I46" s="82"/>
      <c r="J46" s="82"/>
      <c r="K46" s="83"/>
      <c r="L46" s="82"/>
      <c r="M46" s="84"/>
      <c r="N46" s="75"/>
    </row>
    <row r="47" spans="1:14" ht="5.0999999999999996" customHeight="1" x14ac:dyDescent="0.15">
      <c r="A47" s="67"/>
      <c r="B47" s="78"/>
      <c r="C47" s="78"/>
      <c r="D47" s="78"/>
      <c r="E47" s="79"/>
      <c r="G47" s="67"/>
      <c r="H47" s="78"/>
      <c r="I47" s="78"/>
      <c r="J47" s="78"/>
      <c r="K47" s="76"/>
      <c r="L47" s="78"/>
      <c r="M47" s="80"/>
      <c r="N47" s="75"/>
    </row>
    <row r="48" spans="1:14" ht="9" x14ac:dyDescent="0.15">
      <c r="A48" s="67" t="s">
        <v>85</v>
      </c>
      <c r="B48" s="78">
        <v>40386189.149999999</v>
      </c>
      <c r="C48" s="78">
        <v>30535137.07</v>
      </c>
      <c r="D48" s="78">
        <v>1349875.43</v>
      </c>
      <c r="E48" s="79">
        <v>11200927.51</v>
      </c>
      <c r="G48" s="67" t="s">
        <v>85</v>
      </c>
      <c r="H48" s="78">
        <v>112434843.08</v>
      </c>
      <c r="I48" s="78">
        <v>111580984.89</v>
      </c>
      <c r="J48" s="78">
        <v>853858.19</v>
      </c>
      <c r="K48" s="76">
        <f t="shared" ref="K48:K65" si="4">IF(ISERROR((H48-I48)/ABS(I48)),"",(H48-I48)/ABS(I48))</f>
        <v>7.6523629079072704E-3</v>
      </c>
      <c r="L48" s="78">
        <v>616911480</v>
      </c>
      <c r="M48" s="80">
        <f>H48/L48</f>
        <v>0.18225441854315955</v>
      </c>
      <c r="N48" s="75"/>
    </row>
    <row r="49" spans="1:14" ht="9" x14ac:dyDescent="0.15">
      <c r="A49" s="67" t="s">
        <v>70</v>
      </c>
      <c r="B49" s="78">
        <v>2160280.58</v>
      </c>
      <c r="C49" s="78" t="s">
        <v>98</v>
      </c>
      <c r="D49" s="78">
        <v>2857.31</v>
      </c>
      <c r="E49" s="79">
        <v>2163137.89</v>
      </c>
      <c r="G49" s="67" t="s">
        <v>70</v>
      </c>
      <c r="H49" s="78">
        <v>5394604.96</v>
      </c>
      <c r="I49" s="78">
        <v>4600474.45</v>
      </c>
      <c r="J49" s="78">
        <v>794130.51</v>
      </c>
      <c r="K49" s="76">
        <f t="shared" si="4"/>
        <v>0.17261926321534071</v>
      </c>
      <c r="L49" s="78">
        <v>20400000</v>
      </c>
      <c r="M49" s="80">
        <f>H49/L49</f>
        <v>0.26444141960784312</v>
      </c>
      <c r="N49" s="75"/>
    </row>
    <row r="50" spans="1:14" ht="9" x14ac:dyDescent="0.15">
      <c r="A50" s="67" t="s">
        <v>50</v>
      </c>
      <c r="B50" s="78">
        <v>905882.58</v>
      </c>
      <c r="C50" s="78" t="s">
        <v>98</v>
      </c>
      <c r="D50" s="78">
        <v>1670.87</v>
      </c>
      <c r="E50" s="79">
        <v>907553.45</v>
      </c>
      <c r="G50" s="67" t="s">
        <v>50</v>
      </c>
      <c r="H50" s="78">
        <v>1821599.52</v>
      </c>
      <c r="I50" s="78">
        <v>1806718.68</v>
      </c>
      <c r="J50" s="78">
        <v>14880.84</v>
      </c>
      <c r="K50" s="76">
        <f t="shared" si="4"/>
        <v>8.2363901833350638E-3</v>
      </c>
      <c r="L50" s="78">
        <v>5800000</v>
      </c>
      <c r="M50" s="80">
        <f>H50/L50</f>
        <v>0.31406888275862072</v>
      </c>
      <c r="N50" s="75"/>
    </row>
    <row r="51" spans="1:14" ht="9" x14ac:dyDescent="0.15">
      <c r="A51" s="67" t="s">
        <v>71</v>
      </c>
      <c r="B51" s="78">
        <v>457856.79</v>
      </c>
      <c r="C51" s="78" t="s">
        <v>98</v>
      </c>
      <c r="D51" s="78">
        <v>760</v>
      </c>
      <c r="E51" s="79">
        <v>458616.79</v>
      </c>
      <c r="G51" s="67" t="s">
        <v>71</v>
      </c>
      <c r="H51" s="78">
        <v>1022064.68</v>
      </c>
      <c r="I51" s="78">
        <v>552180.67000000004</v>
      </c>
      <c r="J51" s="78">
        <v>469884.01</v>
      </c>
      <c r="K51" s="76">
        <f t="shared" si="4"/>
        <v>0.85096062852037169</v>
      </c>
      <c r="L51" s="78">
        <v>2500000</v>
      </c>
      <c r="M51" s="80">
        <f>H51/L51</f>
        <v>0.40882587200000003</v>
      </c>
      <c r="N51" s="75"/>
    </row>
    <row r="52" spans="1:14" ht="9" x14ac:dyDescent="0.15">
      <c r="A52" s="67" t="s">
        <v>72</v>
      </c>
      <c r="B52" s="78"/>
      <c r="C52" s="78"/>
      <c r="D52" s="78"/>
      <c r="E52" s="79"/>
      <c r="G52" s="67" t="s">
        <v>72</v>
      </c>
      <c r="H52" s="78"/>
      <c r="I52" s="78"/>
      <c r="J52" s="78"/>
      <c r="K52" s="76" t="str">
        <f t="shared" si="4"/>
        <v/>
      </c>
      <c r="L52" s="78"/>
      <c r="M52" s="80"/>
      <c r="N52" s="75"/>
    </row>
    <row r="53" spans="1:14" ht="9" x14ac:dyDescent="0.15">
      <c r="A53" s="67" t="s">
        <v>51</v>
      </c>
      <c r="B53" s="78">
        <v>119415.89</v>
      </c>
      <c r="C53" s="78">
        <v>3893.59</v>
      </c>
      <c r="D53" s="78" t="s">
        <v>98</v>
      </c>
      <c r="E53" s="79">
        <v>115522.3</v>
      </c>
      <c r="G53" s="67" t="s">
        <v>51</v>
      </c>
      <c r="H53" s="78">
        <v>119368.54</v>
      </c>
      <c r="I53" s="78">
        <v>276644.74</v>
      </c>
      <c r="J53" s="78">
        <v>-157276.20000000001</v>
      </c>
      <c r="K53" s="76">
        <f t="shared" si="4"/>
        <v>-0.56851324915846946</v>
      </c>
      <c r="L53" s="78">
        <v>591328</v>
      </c>
      <c r="M53" s="80">
        <f>H53/L53</f>
        <v>0.20186519156880783</v>
      </c>
      <c r="N53" s="75"/>
    </row>
    <row r="54" spans="1:14" ht="9" x14ac:dyDescent="0.15">
      <c r="A54" s="67" t="s">
        <v>52</v>
      </c>
      <c r="B54" s="78">
        <v>9064.69</v>
      </c>
      <c r="C54" s="78" t="s">
        <v>98</v>
      </c>
      <c r="D54" s="78" t="s">
        <v>98</v>
      </c>
      <c r="E54" s="79">
        <v>9064.69</v>
      </c>
      <c r="G54" s="67" t="s">
        <v>52</v>
      </c>
      <c r="H54" s="78">
        <v>10132.459999999999</v>
      </c>
      <c r="I54" s="78">
        <v>13450.67</v>
      </c>
      <c r="J54" s="78">
        <v>-3318.21</v>
      </c>
      <c r="K54" s="76">
        <f t="shared" si="4"/>
        <v>-0.24669477431235776</v>
      </c>
      <c r="L54" s="78">
        <v>8812</v>
      </c>
      <c r="M54" s="80">
        <f>H54/L54</f>
        <v>1.1498479346345891</v>
      </c>
      <c r="N54" s="75"/>
    </row>
    <row r="55" spans="1:14" ht="9" x14ac:dyDescent="0.15">
      <c r="A55" s="67" t="s">
        <v>4</v>
      </c>
      <c r="B55" s="78"/>
      <c r="C55" s="78"/>
      <c r="D55" s="78"/>
      <c r="E55" s="79"/>
      <c r="G55" s="67" t="s">
        <v>4</v>
      </c>
      <c r="H55" s="78"/>
      <c r="I55" s="78"/>
      <c r="J55" s="78"/>
      <c r="K55" s="76" t="str">
        <f t="shared" si="4"/>
        <v/>
      </c>
      <c r="L55" s="78"/>
      <c r="M55" s="80"/>
      <c r="N55" s="75"/>
    </row>
    <row r="56" spans="1:14" ht="9" x14ac:dyDescent="0.15">
      <c r="A56" s="67" t="s">
        <v>61</v>
      </c>
      <c r="B56" s="78">
        <v>8911840.8200000003</v>
      </c>
      <c r="C56" s="78">
        <v>1926869.12</v>
      </c>
      <c r="D56" s="78" t="s">
        <v>98</v>
      </c>
      <c r="E56" s="79">
        <v>6984971.7000000002</v>
      </c>
      <c r="G56" s="67" t="s">
        <v>61</v>
      </c>
      <c r="H56" s="78">
        <v>16531967.25</v>
      </c>
      <c r="I56" s="78">
        <v>20704260.550000001</v>
      </c>
      <c r="J56" s="78">
        <v>-4172293.3</v>
      </c>
      <c r="K56" s="76">
        <f t="shared" si="4"/>
        <v>-0.20151858550678839</v>
      </c>
      <c r="L56" s="78">
        <v>227469280</v>
      </c>
      <c r="M56" s="80">
        <f>H56/L56</f>
        <v>7.2677801811303927E-2</v>
      </c>
      <c r="N56" s="75"/>
    </row>
    <row r="57" spans="1:14" ht="9" x14ac:dyDescent="0.15">
      <c r="A57" s="67" t="s">
        <v>45</v>
      </c>
      <c r="B57" s="78" t="s">
        <v>98</v>
      </c>
      <c r="C57" s="78" t="s">
        <v>98</v>
      </c>
      <c r="D57" s="78" t="s">
        <v>98</v>
      </c>
      <c r="E57" s="79" t="s">
        <v>98</v>
      </c>
      <c r="G57" s="67" t="s">
        <v>45</v>
      </c>
      <c r="H57" s="78" t="s">
        <v>98</v>
      </c>
      <c r="I57" s="78" t="s">
        <v>98</v>
      </c>
      <c r="J57" s="78" t="s">
        <v>98</v>
      </c>
      <c r="K57" s="76" t="str">
        <f t="shared" si="4"/>
        <v/>
      </c>
      <c r="L57" s="78">
        <v>-21086</v>
      </c>
      <c r="M57" s="80"/>
      <c r="N57" s="75"/>
    </row>
    <row r="58" spans="1:14" ht="9" x14ac:dyDescent="0.15">
      <c r="A58" s="67" t="s">
        <v>53</v>
      </c>
      <c r="B58" s="78">
        <v>2745481.46</v>
      </c>
      <c r="C58" s="78" t="s">
        <v>98</v>
      </c>
      <c r="D58" s="78" t="s">
        <v>98</v>
      </c>
      <c r="E58" s="79">
        <v>2745481.46</v>
      </c>
      <c r="G58" s="67" t="s">
        <v>53</v>
      </c>
      <c r="H58" s="78">
        <v>5929219.6399999997</v>
      </c>
      <c r="I58" s="78">
        <v>8122326.7699999996</v>
      </c>
      <c r="J58" s="78">
        <v>-2193107.13</v>
      </c>
      <c r="K58" s="76">
        <f t="shared" si="4"/>
        <v>-0.27000971422379749</v>
      </c>
      <c r="L58" s="78">
        <v>62203700</v>
      </c>
      <c r="M58" s="80">
        <f t="shared" ref="M58:M64" si="5">H58/L58</f>
        <v>9.5319404472724287E-2</v>
      </c>
      <c r="N58" s="75"/>
    </row>
    <row r="59" spans="1:14" ht="9" x14ac:dyDescent="0.15">
      <c r="A59" s="67" t="s">
        <v>5</v>
      </c>
      <c r="B59" s="78">
        <v>51836.37</v>
      </c>
      <c r="C59" s="78" t="s">
        <v>98</v>
      </c>
      <c r="D59" s="78" t="s">
        <v>98</v>
      </c>
      <c r="E59" s="79">
        <v>51836.37</v>
      </c>
      <c r="G59" s="67" t="s">
        <v>5</v>
      </c>
      <c r="H59" s="78">
        <v>97572.56</v>
      </c>
      <c r="I59" s="78">
        <v>84871.99</v>
      </c>
      <c r="J59" s="78">
        <v>12700.57</v>
      </c>
      <c r="K59" s="76">
        <f t="shared" si="4"/>
        <v>0.14964383420254423</v>
      </c>
      <c r="L59" s="78">
        <v>227080</v>
      </c>
      <c r="M59" s="80">
        <f t="shared" si="5"/>
        <v>0.42968363572309315</v>
      </c>
      <c r="N59" s="75"/>
    </row>
    <row r="60" spans="1:14" ht="9" x14ac:dyDescent="0.15">
      <c r="A60" s="67" t="s">
        <v>42</v>
      </c>
      <c r="B60" s="78">
        <v>970559.22</v>
      </c>
      <c r="C60" s="78" t="s">
        <v>98</v>
      </c>
      <c r="D60" s="78" t="s">
        <v>98</v>
      </c>
      <c r="E60" s="79">
        <v>970559.22</v>
      </c>
      <c r="G60" s="67" t="s">
        <v>42</v>
      </c>
      <c r="H60" s="78">
        <v>1834077.84</v>
      </c>
      <c r="I60" s="78">
        <v>1817979.2</v>
      </c>
      <c r="J60" s="78">
        <v>16098.64</v>
      </c>
      <c r="K60" s="76">
        <f t="shared" si="4"/>
        <v>8.8552388278150436E-3</v>
      </c>
      <c r="L60" s="78">
        <v>9796880</v>
      </c>
      <c r="M60" s="80">
        <f t="shared" si="5"/>
        <v>0.18721040167890185</v>
      </c>
      <c r="N60" s="75"/>
    </row>
    <row r="61" spans="1:14" ht="9" x14ac:dyDescent="0.15">
      <c r="A61" s="67" t="s">
        <v>73</v>
      </c>
      <c r="B61" s="78"/>
      <c r="C61" s="78"/>
      <c r="D61" s="78"/>
      <c r="E61" s="79"/>
      <c r="G61" s="67" t="s">
        <v>73</v>
      </c>
      <c r="H61" s="78"/>
      <c r="I61" s="78"/>
      <c r="J61" s="78"/>
      <c r="K61" s="76" t="str">
        <f t="shared" si="4"/>
        <v/>
      </c>
      <c r="L61" s="78"/>
      <c r="M61" s="80"/>
      <c r="N61" s="75"/>
    </row>
    <row r="62" spans="1:14" ht="9" x14ac:dyDescent="0.15">
      <c r="A62" s="67" t="s">
        <v>74</v>
      </c>
      <c r="B62" s="78">
        <v>1396572.1599999999</v>
      </c>
      <c r="C62" s="78" t="s">
        <v>98</v>
      </c>
      <c r="D62" s="78" t="s">
        <v>98</v>
      </c>
      <c r="E62" s="79">
        <v>1396572.1599999999</v>
      </c>
      <c r="G62" s="67" t="s">
        <v>74</v>
      </c>
      <c r="H62" s="78">
        <v>2263090.73</v>
      </c>
      <c r="I62" s="78">
        <v>2659603.08</v>
      </c>
      <c r="J62" s="78">
        <v>-396512.35</v>
      </c>
      <c r="K62" s="76">
        <f t="shared" si="4"/>
        <v>-0.14908703970969986</v>
      </c>
      <c r="L62" s="78">
        <v>11800000</v>
      </c>
      <c r="M62" s="80">
        <f t="shared" si="5"/>
        <v>0.19178735</v>
      </c>
      <c r="N62" s="75"/>
    </row>
    <row r="63" spans="1:14" ht="9" x14ac:dyDescent="0.15">
      <c r="A63" s="67" t="s">
        <v>75</v>
      </c>
      <c r="B63" s="78">
        <v>3000.3</v>
      </c>
      <c r="C63" s="78" t="s">
        <v>98</v>
      </c>
      <c r="D63" s="78" t="s">
        <v>98</v>
      </c>
      <c r="E63" s="79">
        <v>3000.3</v>
      </c>
      <c r="G63" s="67" t="s">
        <v>75</v>
      </c>
      <c r="H63" s="78">
        <v>299668.90999999997</v>
      </c>
      <c r="I63" s="78">
        <v>326697.99</v>
      </c>
      <c r="J63" s="78">
        <v>-27029.08</v>
      </c>
      <c r="K63" s="76">
        <f t="shared" si="4"/>
        <v>-8.2734148440888833E-2</v>
      </c>
      <c r="L63" s="78">
        <v>1400000</v>
      </c>
      <c r="M63" s="80">
        <f t="shared" si="5"/>
        <v>0.21404922142857141</v>
      </c>
      <c r="N63" s="75"/>
    </row>
    <row r="64" spans="1:14" ht="9" x14ac:dyDescent="0.15">
      <c r="A64" s="67" t="s">
        <v>76</v>
      </c>
      <c r="B64" s="78" t="s">
        <v>98</v>
      </c>
      <c r="C64" s="78" t="s">
        <v>98</v>
      </c>
      <c r="D64" s="78" t="s">
        <v>98</v>
      </c>
      <c r="E64" s="79" t="s">
        <v>98</v>
      </c>
      <c r="G64" s="67" t="s">
        <v>76</v>
      </c>
      <c r="H64" s="78">
        <v>48264.12</v>
      </c>
      <c r="I64" s="78">
        <v>57984.18</v>
      </c>
      <c r="J64" s="78">
        <v>-9720.06</v>
      </c>
      <c r="K64" s="76">
        <f t="shared" si="4"/>
        <v>-0.16763296471554823</v>
      </c>
      <c r="L64" s="78">
        <v>310000</v>
      </c>
      <c r="M64" s="80">
        <f t="shared" si="5"/>
        <v>0.15569070967741935</v>
      </c>
      <c r="N64" s="75"/>
    </row>
    <row r="65" spans="1:14" ht="9" x14ac:dyDescent="0.15">
      <c r="A65" s="67" t="s">
        <v>54</v>
      </c>
      <c r="B65" s="78" t="s">
        <v>98</v>
      </c>
      <c r="C65" s="78" t="s">
        <v>98</v>
      </c>
      <c r="D65" s="78" t="s">
        <v>98</v>
      </c>
      <c r="E65" s="79" t="s">
        <v>98</v>
      </c>
      <c r="G65" s="67" t="s">
        <v>54</v>
      </c>
      <c r="H65" s="78" t="s">
        <v>98</v>
      </c>
      <c r="I65" s="78" t="s">
        <v>98</v>
      </c>
      <c r="J65" s="78" t="s">
        <v>98</v>
      </c>
      <c r="K65" s="76" t="str">
        <f t="shared" si="4"/>
        <v/>
      </c>
      <c r="L65" s="78">
        <v>-38928</v>
      </c>
      <c r="M65" s="80"/>
      <c r="N65" s="75"/>
    </row>
    <row r="66" spans="1:14" ht="5.0999999999999996" customHeight="1" x14ac:dyDescent="0.15">
      <c r="A66" s="77"/>
      <c r="B66" s="82"/>
      <c r="C66" s="82"/>
      <c r="D66" s="82"/>
      <c r="E66" s="81"/>
      <c r="G66" s="77"/>
      <c r="H66" s="82"/>
      <c r="I66" s="82"/>
      <c r="J66" s="82"/>
      <c r="K66" s="83"/>
      <c r="L66" s="82"/>
      <c r="M66" s="84"/>
      <c r="N66" s="75"/>
    </row>
    <row r="67" spans="1:14" ht="3" customHeight="1" x14ac:dyDescent="0.15">
      <c r="A67" s="67"/>
      <c r="B67" s="78"/>
      <c r="C67" s="78"/>
      <c r="D67" s="78"/>
      <c r="E67" s="79"/>
      <c r="G67" s="67"/>
      <c r="H67" s="78"/>
      <c r="I67" s="78"/>
      <c r="J67" s="78"/>
      <c r="K67" s="76"/>
      <c r="L67" s="78"/>
      <c r="M67" s="80"/>
      <c r="N67" s="75"/>
    </row>
    <row r="68" spans="1:14" s="11" customFormat="1" ht="9" x14ac:dyDescent="0.15">
      <c r="A68" s="69" t="s">
        <v>10</v>
      </c>
      <c r="B68" s="66">
        <v>58117980.009999998</v>
      </c>
      <c r="C68" s="66">
        <v>32465899.780000001</v>
      </c>
      <c r="D68" s="66">
        <v>1355163.61</v>
      </c>
      <c r="E68" s="86">
        <v>27007243.84</v>
      </c>
      <c r="G68" s="69" t="s">
        <v>10</v>
      </c>
      <c r="H68" s="66">
        <v>147806474.28999999</v>
      </c>
      <c r="I68" s="66">
        <v>152604177.86000001</v>
      </c>
      <c r="J68" s="66">
        <v>-4797703.57</v>
      </c>
      <c r="K68" s="87">
        <f>IF(ISERROR((H68-I68)/ABS(I68)),"",(H68-I68)/ABS(I68))</f>
        <v>-3.1438874330173741E-2</v>
      </c>
      <c r="L68" s="66">
        <v>959358546</v>
      </c>
      <c r="M68" s="88">
        <f>H68/L68</f>
        <v>0.1540680227494424</v>
      </c>
      <c r="N68" s="71"/>
    </row>
    <row r="69" spans="1:14" ht="3" customHeight="1" x14ac:dyDescent="0.15">
      <c r="A69" s="77"/>
      <c r="B69" s="82"/>
      <c r="C69" s="82"/>
      <c r="D69" s="82"/>
      <c r="E69" s="81"/>
      <c r="G69" s="89"/>
      <c r="H69" s="82"/>
      <c r="I69" s="82"/>
      <c r="J69" s="82"/>
      <c r="K69" s="83"/>
      <c r="L69" s="82"/>
      <c r="M69" s="84"/>
      <c r="N69" s="75"/>
    </row>
    <row r="70" spans="1:14" ht="5.0999999999999996" customHeight="1" x14ac:dyDescent="0.15">
      <c r="A70" s="67"/>
      <c r="B70" s="78"/>
      <c r="C70" s="78"/>
      <c r="D70" s="78"/>
      <c r="E70" s="79"/>
      <c r="G70" s="77"/>
      <c r="H70" s="78"/>
      <c r="I70" s="78"/>
      <c r="J70" s="78"/>
      <c r="K70" s="76"/>
      <c r="L70" s="78"/>
      <c r="M70" s="80"/>
      <c r="N70" s="75"/>
    </row>
    <row r="71" spans="1:14" ht="9" x14ac:dyDescent="0.15">
      <c r="A71" s="67" t="s">
        <v>6</v>
      </c>
      <c r="B71" s="78" t="s">
        <v>98</v>
      </c>
      <c r="C71" s="78" t="s">
        <v>98</v>
      </c>
      <c r="D71" s="78" t="s">
        <v>98</v>
      </c>
      <c r="E71" s="79" t="s">
        <v>98</v>
      </c>
      <c r="G71" s="67" t="s">
        <v>6</v>
      </c>
      <c r="H71" s="78" t="s">
        <v>98</v>
      </c>
      <c r="I71" s="78">
        <v>157008.91</v>
      </c>
      <c r="J71" s="78">
        <v>-157008.91</v>
      </c>
      <c r="K71" s="76" t="str">
        <f t="shared" ref="K71:K73" si="6">IF(ISERROR((H71-I71)/ABS(I71)),"",(H71-I71)/ABS(I71))</f>
        <v/>
      </c>
      <c r="L71" s="78">
        <v>308000</v>
      </c>
      <c r="M71" s="80"/>
      <c r="N71" s="75"/>
    </row>
    <row r="72" spans="1:14" ht="9" x14ac:dyDescent="0.15">
      <c r="A72" s="67" t="s">
        <v>77</v>
      </c>
      <c r="B72" s="78" t="s">
        <v>98</v>
      </c>
      <c r="C72" s="78" t="s">
        <v>98</v>
      </c>
      <c r="D72" s="78">
        <v>152.37</v>
      </c>
      <c r="E72" s="79">
        <v>152.37</v>
      </c>
      <c r="G72" s="67" t="s">
        <v>77</v>
      </c>
      <c r="H72" s="78">
        <v>350188.28</v>
      </c>
      <c r="I72" s="78">
        <v>11130.63</v>
      </c>
      <c r="J72" s="78">
        <v>339057.65</v>
      </c>
      <c r="K72" s="76">
        <f t="shared" si="6"/>
        <v>30.461676472939992</v>
      </c>
      <c r="L72" s="78">
        <v>2800000</v>
      </c>
      <c r="M72" s="80">
        <f>H72/L72</f>
        <v>0.12506724285714288</v>
      </c>
      <c r="N72" s="75"/>
    </row>
    <row r="73" spans="1:14" ht="9" x14ac:dyDescent="0.15">
      <c r="A73" s="67" t="s">
        <v>55</v>
      </c>
      <c r="B73" s="78">
        <v>756</v>
      </c>
      <c r="C73" s="78" t="s">
        <v>98</v>
      </c>
      <c r="D73" s="78" t="s">
        <v>98</v>
      </c>
      <c r="E73" s="79">
        <v>756</v>
      </c>
      <c r="G73" s="67" t="s">
        <v>55</v>
      </c>
      <c r="H73" s="78">
        <v>-58130.21</v>
      </c>
      <c r="I73" s="78">
        <v>154886.04</v>
      </c>
      <c r="J73" s="78">
        <v>-213016.25</v>
      </c>
      <c r="K73" s="76">
        <f t="shared" si="6"/>
        <v>-1.3753095501699184</v>
      </c>
      <c r="L73" s="78">
        <v>615000</v>
      </c>
      <c r="M73" s="80">
        <f>H73/L73</f>
        <v>-9.4520666666666669E-2</v>
      </c>
      <c r="N73" s="75"/>
    </row>
    <row r="74" spans="1:14" ht="5.0999999999999996" customHeight="1" x14ac:dyDescent="0.15">
      <c r="A74" s="77"/>
      <c r="B74" s="82"/>
      <c r="C74" s="82"/>
      <c r="D74" s="82"/>
      <c r="E74" s="81"/>
      <c r="G74" s="77"/>
      <c r="H74" s="82"/>
      <c r="I74" s="82"/>
      <c r="J74" s="82"/>
      <c r="K74" s="83"/>
      <c r="L74" s="82"/>
      <c r="M74" s="84"/>
      <c r="N74" s="75"/>
    </row>
    <row r="75" spans="1:14" ht="3" customHeight="1" x14ac:dyDescent="0.15">
      <c r="A75" s="67"/>
      <c r="B75" s="78"/>
      <c r="C75" s="78"/>
      <c r="D75" s="78"/>
      <c r="E75" s="79"/>
      <c r="G75" s="67"/>
      <c r="H75" s="78"/>
      <c r="I75" s="78"/>
      <c r="J75" s="78"/>
      <c r="K75" s="76"/>
      <c r="L75" s="78"/>
      <c r="M75" s="80"/>
      <c r="N75" s="75"/>
    </row>
    <row r="76" spans="1:14" s="11" customFormat="1" ht="9" x14ac:dyDescent="0.15">
      <c r="A76" s="69" t="s">
        <v>78</v>
      </c>
      <c r="B76" s="66">
        <v>756</v>
      </c>
      <c r="C76" s="66" t="s">
        <v>98</v>
      </c>
      <c r="D76" s="66">
        <v>152.37</v>
      </c>
      <c r="E76" s="86">
        <v>908.37</v>
      </c>
      <c r="G76" s="69" t="s">
        <v>78</v>
      </c>
      <c r="H76" s="66">
        <v>292058.07</v>
      </c>
      <c r="I76" s="66">
        <v>323025.58</v>
      </c>
      <c r="J76" s="66">
        <v>-30967.51</v>
      </c>
      <c r="K76" s="87">
        <f>IF(ISERROR((H76-I76)/ABS(I76)),"",(H76-I76)/ABS(I76))</f>
        <v>-9.5867051767231579E-2</v>
      </c>
      <c r="L76" s="66">
        <v>3723000</v>
      </c>
      <c r="M76" s="88">
        <f>H76/L76</f>
        <v>7.8446970185334405E-2</v>
      </c>
      <c r="N76" s="71"/>
    </row>
    <row r="77" spans="1:14" ht="3" customHeight="1" x14ac:dyDescent="0.15">
      <c r="A77" s="77"/>
      <c r="B77" s="82"/>
      <c r="C77" s="82"/>
      <c r="D77" s="82"/>
      <c r="E77" s="81"/>
      <c r="G77" s="77"/>
      <c r="H77" s="82"/>
      <c r="I77" s="82"/>
      <c r="J77" s="82"/>
      <c r="K77" s="83"/>
      <c r="L77" s="82"/>
      <c r="M77" s="84"/>
      <c r="N77" s="75"/>
    </row>
    <row r="78" spans="1:14" ht="5.0999999999999996" customHeight="1" x14ac:dyDescent="0.15">
      <c r="A78" s="67"/>
      <c r="B78" s="78"/>
      <c r="C78" s="78"/>
      <c r="D78" s="78"/>
      <c r="E78" s="79"/>
      <c r="G78" s="67"/>
      <c r="H78" s="78"/>
      <c r="I78" s="78"/>
      <c r="J78" s="78"/>
      <c r="K78" s="76"/>
      <c r="L78" s="78"/>
      <c r="M78" s="80"/>
      <c r="N78" s="75"/>
    </row>
    <row r="79" spans="1:14" ht="9" x14ac:dyDescent="0.15">
      <c r="A79" s="67" t="s">
        <v>7</v>
      </c>
      <c r="B79" s="78">
        <v>100515.25</v>
      </c>
      <c r="C79" s="78">
        <v>537.14</v>
      </c>
      <c r="D79" s="78" t="s">
        <v>98</v>
      </c>
      <c r="E79" s="79">
        <v>99978.11</v>
      </c>
      <c r="G79" s="67" t="s">
        <v>7</v>
      </c>
      <c r="H79" s="78">
        <v>187164.04</v>
      </c>
      <c r="I79" s="78">
        <v>238703.39</v>
      </c>
      <c r="J79" s="78">
        <v>-51539.35</v>
      </c>
      <c r="K79" s="76">
        <f t="shared" ref="K79:K81" si="7">IF(ISERROR((H79-I79)/ABS(I79)),"",(H79-I79)/ABS(I79))</f>
        <v>-0.21591377483160168</v>
      </c>
      <c r="L79" s="78">
        <v>1100000</v>
      </c>
      <c r="M79" s="80">
        <f>H79/L79</f>
        <v>0.17014912727272727</v>
      </c>
      <c r="N79" s="75"/>
    </row>
    <row r="80" spans="1:14" ht="9" x14ac:dyDescent="0.15">
      <c r="A80" s="67" t="s">
        <v>56</v>
      </c>
      <c r="B80" s="78">
        <v>97836.43</v>
      </c>
      <c r="C80" s="78">
        <v>30.74</v>
      </c>
      <c r="D80" s="78">
        <v>2172.5100000000002</v>
      </c>
      <c r="E80" s="79">
        <v>99978.2</v>
      </c>
      <c r="G80" s="67" t="s">
        <v>56</v>
      </c>
      <c r="H80" s="78">
        <v>385480.03</v>
      </c>
      <c r="I80" s="78">
        <v>329105.25</v>
      </c>
      <c r="J80" s="78">
        <v>56374.78</v>
      </c>
      <c r="K80" s="76">
        <f t="shared" si="7"/>
        <v>0.17129711543647519</v>
      </c>
      <c r="L80" s="78">
        <v>1300000</v>
      </c>
      <c r="M80" s="80">
        <f>H80/L80</f>
        <v>0.29652310000000004</v>
      </c>
      <c r="N80" s="75"/>
    </row>
    <row r="81" spans="1:14" ht="9" x14ac:dyDescent="0.15">
      <c r="A81" s="67" t="s">
        <v>57</v>
      </c>
      <c r="B81" s="78">
        <v>17119.349999999999</v>
      </c>
      <c r="C81" s="78">
        <v>100.65</v>
      </c>
      <c r="D81" s="78">
        <v>30845.68</v>
      </c>
      <c r="E81" s="79">
        <v>47864.38</v>
      </c>
      <c r="G81" s="67" t="s">
        <v>57</v>
      </c>
      <c r="H81" s="78">
        <v>100027.45</v>
      </c>
      <c r="I81" s="78">
        <v>148538.68</v>
      </c>
      <c r="J81" s="78">
        <v>-48511.23</v>
      </c>
      <c r="K81" s="76">
        <f t="shared" si="7"/>
        <v>-0.32658988217749074</v>
      </c>
      <c r="L81" s="78">
        <v>600000</v>
      </c>
      <c r="M81" s="80">
        <f>H81/L81</f>
        <v>0.16671241666666667</v>
      </c>
      <c r="N81" s="75"/>
    </row>
    <row r="82" spans="1:14" ht="5.0999999999999996" customHeight="1" x14ac:dyDescent="0.15">
      <c r="A82" s="77"/>
      <c r="B82" s="82"/>
      <c r="C82" s="82"/>
      <c r="D82" s="82"/>
      <c r="E82" s="81"/>
      <c r="G82" s="77"/>
      <c r="H82" s="82"/>
      <c r="I82" s="82"/>
      <c r="J82" s="82"/>
      <c r="K82" s="83"/>
      <c r="L82" s="82"/>
      <c r="M82" s="84"/>
      <c r="N82" s="75"/>
    </row>
    <row r="83" spans="1:14" ht="3" customHeight="1" x14ac:dyDescent="0.15">
      <c r="A83" s="67"/>
      <c r="B83" s="78"/>
      <c r="C83" s="78"/>
      <c r="D83" s="78"/>
      <c r="E83" s="79"/>
      <c r="G83" s="67"/>
      <c r="H83" s="78"/>
      <c r="I83" s="78"/>
      <c r="J83" s="78"/>
      <c r="K83" s="76"/>
      <c r="L83" s="78"/>
      <c r="M83" s="80"/>
      <c r="N83" s="75"/>
    </row>
    <row r="84" spans="1:14" s="11" customFormat="1" ht="9" x14ac:dyDescent="0.15">
      <c r="A84" s="69" t="s">
        <v>79</v>
      </c>
      <c r="B84" s="66">
        <v>216227.03</v>
      </c>
      <c r="C84" s="66">
        <v>668.53</v>
      </c>
      <c r="D84" s="66">
        <v>33170.559999999998</v>
      </c>
      <c r="E84" s="86">
        <v>248729.06</v>
      </c>
      <c r="G84" s="69" t="s">
        <v>79</v>
      </c>
      <c r="H84" s="66">
        <v>964729.59</v>
      </c>
      <c r="I84" s="66">
        <v>1039372.9</v>
      </c>
      <c r="J84" s="66">
        <v>-74643.31</v>
      </c>
      <c r="K84" s="87">
        <f>IF(ISERROR((H84-I84)/ABS(I84)),"",(H84-I84)/ABS(I84))</f>
        <v>-7.1815716957792583E-2</v>
      </c>
      <c r="L84" s="66">
        <v>6723000</v>
      </c>
      <c r="M84" s="88">
        <f>H84/L84</f>
        <v>0.14349688978134761</v>
      </c>
      <c r="N84" s="71"/>
    </row>
    <row r="85" spans="1:14" ht="3" customHeight="1" x14ac:dyDescent="0.15">
      <c r="A85" s="77"/>
      <c r="B85" s="82"/>
      <c r="C85" s="82"/>
      <c r="D85" s="82"/>
      <c r="E85" s="81"/>
      <c r="G85" s="77"/>
      <c r="H85" s="82"/>
      <c r="I85" s="82"/>
      <c r="J85" s="82"/>
      <c r="K85" s="83"/>
      <c r="L85" s="82"/>
      <c r="M85" s="84"/>
      <c r="N85" s="75"/>
    </row>
    <row r="86" spans="1:14" ht="9.9499999999999993" customHeight="1" x14ac:dyDescent="0.15">
      <c r="A86" s="77"/>
      <c r="B86" s="82"/>
      <c r="C86" s="82"/>
      <c r="D86" s="82"/>
      <c r="E86" s="81"/>
      <c r="G86" s="77"/>
      <c r="H86" s="82"/>
      <c r="I86" s="82"/>
      <c r="J86" s="82"/>
      <c r="K86" s="83"/>
      <c r="L86" s="82"/>
      <c r="M86" s="84"/>
      <c r="N86" s="75"/>
    </row>
    <row r="87" spans="1:14" ht="3" customHeight="1" x14ac:dyDescent="0.15">
      <c r="A87" s="67"/>
      <c r="B87" s="78"/>
      <c r="C87" s="78"/>
      <c r="D87" s="78"/>
      <c r="E87" s="79"/>
      <c r="G87" s="67"/>
      <c r="H87" s="78"/>
      <c r="I87" s="78"/>
      <c r="J87" s="78"/>
      <c r="K87" s="76"/>
      <c r="L87" s="78"/>
      <c r="M87" s="80"/>
      <c r="N87" s="75"/>
    </row>
    <row r="88" spans="1:14" s="11" customFormat="1" ht="9" x14ac:dyDescent="0.15">
      <c r="A88" s="69" t="s">
        <v>80</v>
      </c>
      <c r="B88" s="66">
        <v>116520326.40000001</v>
      </c>
      <c r="C88" s="66">
        <v>33306149.129999999</v>
      </c>
      <c r="D88" s="66">
        <v>3472496.91</v>
      </c>
      <c r="E88" s="86">
        <v>86686674.180000007</v>
      </c>
      <c r="G88" s="69" t="s">
        <v>80</v>
      </c>
      <c r="H88" s="66">
        <v>358175178.50999999</v>
      </c>
      <c r="I88" s="66">
        <v>385292568.57999998</v>
      </c>
      <c r="J88" s="66">
        <v>-27117390.07</v>
      </c>
      <c r="K88" s="87">
        <f>IF(ISERROR((H88-I88)/ABS(I88)),"",(H88-I88)/ABS(I88))</f>
        <v>-7.038129536196723E-2</v>
      </c>
      <c r="L88" s="66">
        <v>2046718206</v>
      </c>
      <c r="M88" s="88">
        <f>H88/L88</f>
        <v>0.17499975202253124</v>
      </c>
      <c r="N88" s="71"/>
    </row>
    <row r="89" spans="1:14" ht="3" customHeight="1" x14ac:dyDescent="0.15">
      <c r="A89" s="77"/>
      <c r="B89" s="82"/>
      <c r="C89" s="82"/>
      <c r="D89" s="82"/>
      <c r="E89" s="81"/>
      <c r="G89" s="77"/>
      <c r="H89" s="82"/>
      <c r="I89" s="82"/>
      <c r="J89" s="82"/>
      <c r="K89" s="83"/>
      <c r="L89" s="82"/>
      <c r="M89" s="84"/>
      <c r="N89" s="75"/>
    </row>
    <row r="90" spans="1:14" ht="5.0999999999999996" customHeight="1" x14ac:dyDescent="0.15">
      <c r="A90" s="67"/>
      <c r="B90" s="78"/>
      <c r="C90" s="78"/>
      <c r="D90" s="78"/>
      <c r="E90" s="79"/>
      <c r="G90" s="67"/>
      <c r="H90" s="78"/>
      <c r="I90" s="78"/>
      <c r="J90" s="78"/>
      <c r="K90" s="76"/>
      <c r="L90" s="78"/>
      <c r="M90" s="80"/>
      <c r="N90" s="75"/>
    </row>
    <row r="91" spans="1:14" ht="9" customHeight="1" x14ac:dyDescent="0.15">
      <c r="A91" s="67" t="s">
        <v>58</v>
      </c>
      <c r="B91" s="78"/>
      <c r="C91" s="78"/>
      <c r="D91" s="78"/>
      <c r="E91" s="79"/>
      <c r="G91" s="67" t="s">
        <v>58</v>
      </c>
      <c r="H91" s="78"/>
      <c r="I91" s="78"/>
      <c r="J91" s="78"/>
      <c r="K91" s="76"/>
      <c r="L91" s="78"/>
      <c r="M91" s="80"/>
      <c r="N91" s="75"/>
    </row>
    <row r="92" spans="1:14" ht="9" x14ac:dyDescent="0.15">
      <c r="A92" s="67" t="s">
        <v>60</v>
      </c>
      <c r="B92" s="78" t="s">
        <v>98</v>
      </c>
      <c r="C92" s="78" t="s">
        <v>98</v>
      </c>
      <c r="D92" s="78" t="s">
        <v>98</v>
      </c>
      <c r="E92" s="79" t="s">
        <v>98</v>
      </c>
      <c r="G92" s="67" t="s">
        <v>60</v>
      </c>
      <c r="H92" s="78" t="s">
        <v>98</v>
      </c>
      <c r="I92" s="78" t="s">
        <v>98</v>
      </c>
      <c r="J92" s="78" t="s">
        <v>98</v>
      </c>
      <c r="K92" s="76" t="str">
        <f t="shared" ref="K92:K93" si="8">IF(ISERROR((H92-I92)/ABS(I92)),"",(H92-I92)/ABS(I92))</f>
        <v/>
      </c>
      <c r="L92" s="78">
        <v>176668240</v>
      </c>
      <c r="M92" s="80"/>
      <c r="N92" s="75"/>
    </row>
    <row r="93" spans="1:14" ht="9" x14ac:dyDescent="0.15">
      <c r="A93" s="67" t="s">
        <v>59</v>
      </c>
      <c r="B93" s="78" t="s">
        <v>98</v>
      </c>
      <c r="C93" s="78" t="s">
        <v>98</v>
      </c>
      <c r="D93" s="78" t="s">
        <v>98</v>
      </c>
      <c r="E93" s="79" t="s">
        <v>98</v>
      </c>
      <c r="G93" s="67" t="s">
        <v>59</v>
      </c>
      <c r="H93" s="78" t="s">
        <v>98</v>
      </c>
      <c r="I93" s="78" t="s">
        <v>98</v>
      </c>
      <c r="J93" s="78" t="s">
        <v>98</v>
      </c>
      <c r="K93" s="76" t="str">
        <f t="shared" si="8"/>
        <v/>
      </c>
      <c r="L93" s="78">
        <v>100450460</v>
      </c>
      <c r="M93" s="80"/>
      <c r="N93" s="75"/>
    </row>
    <row r="94" spans="1:14" ht="5.0999999999999996" customHeight="1" x14ac:dyDescent="0.15">
      <c r="A94" s="77"/>
      <c r="B94" s="82"/>
      <c r="C94" s="82"/>
      <c r="D94" s="82"/>
      <c r="E94" s="81"/>
      <c r="G94" s="77"/>
      <c r="H94" s="82"/>
      <c r="I94" s="82"/>
      <c r="J94" s="82"/>
      <c r="K94" s="83"/>
      <c r="L94" s="82"/>
      <c r="M94" s="84"/>
      <c r="N94" s="75"/>
    </row>
    <row r="95" spans="1:14" ht="3" customHeight="1" x14ac:dyDescent="0.15">
      <c r="A95" s="77"/>
      <c r="B95" s="78"/>
      <c r="C95" s="78"/>
      <c r="D95" s="78"/>
      <c r="E95" s="79"/>
      <c r="G95" s="67"/>
      <c r="H95" s="78"/>
      <c r="I95" s="78"/>
      <c r="J95" s="78"/>
      <c r="K95" s="76"/>
      <c r="L95" s="78"/>
      <c r="M95" s="80"/>
      <c r="N95" s="75"/>
    </row>
    <row r="96" spans="1:14" s="11" customFormat="1" ht="9" x14ac:dyDescent="0.15">
      <c r="A96" s="69" t="s">
        <v>43</v>
      </c>
      <c r="B96" s="66" t="s">
        <v>98</v>
      </c>
      <c r="C96" s="66" t="s">
        <v>98</v>
      </c>
      <c r="D96" s="66" t="s">
        <v>98</v>
      </c>
      <c r="E96" s="86" t="s">
        <v>98</v>
      </c>
      <c r="G96" s="69" t="s">
        <v>43</v>
      </c>
      <c r="H96" s="66" t="s">
        <v>98</v>
      </c>
      <c r="I96" s="66" t="s">
        <v>98</v>
      </c>
      <c r="J96" s="66" t="s">
        <v>98</v>
      </c>
      <c r="K96" s="87" t="str">
        <f>IF(ISERROR((H96-I96)/ABS(I96)),"",(H96-I96)/ABS(I96))</f>
        <v/>
      </c>
      <c r="L96" s="66">
        <v>277118700</v>
      </c>
      <c r="M96" s="88"/>
      <c r="N96" s="71"/>
    </row>
    <row r="97" spans="1:14" ht="3" customHeight="1" x14ac:dyDescent="0.15">
      <c r="A97" s="77"/>
      <c r="B97" s="82"/>
      <c r="C97" s="82"/>
      <c r="D97" s="82"/>
      <c r="E97" s="81"/>
      <c r="G97" s="77"/>
      <c r="H97" s="82"/>
      <c r="I97" s="82"/>
      <c r="J97" s="82"/>
      <c r="K97" s="83"/>
      <c r="L97" s="82"/>
      <c r="M97" s="84"/>
      <c r="N97" s="75"/>
    </row>
    <row r="98" spans="1:14" ht="5.0999999999999996" customHeight="1" x14ac:dyDescent="0.15">
      <c r="A98" s="67"/>
      <c r="B98" s="78"/>
      <c r="C98" s="78"/>
      <c r="D98" s="78"/>
      <c r="E98" s="79"/>
      <c r="G98" s="67"/>
      <c r="H98" s="78"/>
      <c r="I98" s="78"/>
      <c r="J98" s="78"/>
      <c r="K98" s="76"/>
      <c r="L98" s="78"/>
      <c r="M98" s="80"/>
      <c r="N98" s="75"/>
    </row>
    <row r="99" spans="1:14" ht="9" customHeight="1" x14ac:dyDescent="0.15">
      <c r="A99" s="67" t="s">
        <v>38</v>
      </c>
      <c r="B99" s="78"/>
      <c r="C99" s="78"/>
      <c r="D99" s="78"/>
      <c r="E99" s="79"/>
      <c r="G99" s="67" t="s">
        <v>38</v>
      </c>
      <c r="H99" s="78"/>
      <c r="I99" s="78"/>
      <c r="J99" s="78"/>
      <c r="K99" s="76"/>
      <c r="L99" s="78"/>
      <c r="M99" s="80"/>
      <c r="N99" s="75"/>
    </row>
    <row r="100" spans="1:14" ht="9" customHeight="1" x14ac:dyDescent="0.15">
      <c r="A100" s="67" t="s">
        <v>81</v>
      </c>
      <c r="B100" s="78"/>
      <c r="C100" s="78"/>
      <c r="D100" s="78"/>
      <c r="E100" s="79"/>
      <c r="G100" s="67" t="s">
        <v>81</v>
      </c>
      <c r="H100" s="78"/>
      <c r="I100" s="78"/>
      <c r="J100" s="78"/>
      <c r="K100" s="76"/>
      <c r="L100" s="78"/>
      <c r="M100" s="80"/>
      <c r="N100" s="75"/>
    </row>
    <row r="101" spans="1:14" ht="9" x14ac:dyDescent="0.15">
      <c r="A101" s="67" t="s">
        <v>41</v>
      </c>
      <c r="B101" s="78" t="s">
        <v>98</v>
      </c>
      <c r="C101" s="78" t="s">
        <v>98</v>
      </c>
      <c r="D101" s="78" t="s">
        <v>98</v>
      </c>
      <c r="E101" s="79" t="s">
        <v>98</v>
      </c>
      <c r="G101" s="67" t="s">
        <v>41</v>
      </c>
      <c r="H101" s="78" t="s">
        <v>98</v>
      </c>
      <c r="I101" s="78" t="s">
        <v>98</v>
      </c>
      <c r="J101" s="78" t="s">
        <v>98</v>
      </c>
      <c r="K101" s="76" t="str">
        <f t="shared" ref="K101:K102" si="9">IF(ISERROR((H101-I101)/ABS(I101)),"",(H101-I101)/ABS(I101))</f>
        <v/>
      </c>
      <c r="L101" s="78">
        <v>37306</v>
      </c>
      <c r="M101" s="80"/>
      <c r="N101" s="75"/>
    </row>
    <row r="102" spans="1:14" ht="9" x14ac:dyDescent="0.15">
      <c r="A102" s="67" t="s">
        <v>88</v>
      </c>
      <c r="B102" s="78" t="s">
        <v>98</v>
      </c>
      <c r="C102" s="78" t="s">
        <v>98</v>
      </c>
      <c r="D102" s="78" t="s">
        <v>98</v>
      </c>
      <c r="E102" s="79" t="s">
        <v>98</v>
      </c>
      <c r="G102" s="67" t="s">
        <v>8</v>
      </c>
      <c r="H102" s="78" t="s">
        <v>98</v>
      </c>
      <c r="I102" s="78" t="s">
        <v>98</v>
      </c>
      <c r="J102" s="78" t="s">
        <v>98</v>
      </c>
      <c r="K102" s="76" t="str">
        <f t="shared" si="9"/>
        <v/>
      </c>
      <c r="L102" s="78">
        <v>8093780</v>
      </c>
      <c r="M102" s="80"/>
      <c r="N102" s="75"/>
    </row>
    <row r="103" spans="1:14" ht="9" x14ac:dyDescent="0.15">
      <c r="A103" s="67" t="s">
        <v>4</v>
      </c>
      <c r="B103" s="78"/>
      <c r="C103" s="78"/>
      <c r="D103" s="78"/>
      <c r="E103" s="79"/>
      <c r="G103" s="67" t="s">
        <v>4</v>
      </c>
      <c r="H103" s="78"/>
      <c r="I103" s="78"/>
      <c r="J103" s="78"/>
      <c r="K103" s="76"/>
      <c r="L103" s="78"/>
      <c r="M103" s="80"/>
      <c r="N103" s="75"/>
    </row>
    <row r="104" spans="1:14" ht="9" x14ac:dyDescent="0.15">
      <c r="A104" s="67" t="s">
        <v>86</v>
      </c>
      <c r="B104" s="78" t="s">
        <v>98</v>
      </c>
      <c r="C104" s="78" t="s">
        <v>98</v>
      </c>
      <c r="D104" s="78" t="s">
        <v>98</v>
      </c>
      <c r="E104" s="79" t="s">
        <v>98</v>
      </c>
      <c r="G104" s="67" t="s">
        <v>41</v>
      </c>
      <c r="H104" s="78" t="s">
        <v>98</v>
      </c>
      <c r="I104" s="78" t="s">
        <v>98</v>
      </c>
      <c r="J104" s="78" t="s">
        <v>98</v>
      </c>
      <c r="K104" s="76" t="str">
        <f t="shared" ref="K104:K106" si="10">IF(ISERROR((H104-I104)/ABS(I104)),"",(H104-I104)/ABS(I104))</f>
        <v/>
      </c>
      <c r="L104" s="78">
        <v>3244</v>
      </c>
      <c r="M104" s="80"/>
      <c r="N104" s="75"/>
    </row>
    <row r="105" spans="1:14" ht="9" x14ac:dyDescent="0.15">
      <c r="A105" s="90" t="s">
        <v>90</v>
      </c>
      <c r="B105" s="78" t="s">
        <v>98</v>
      </c>
      <c r="C105" s="78" t="s">
        <v>98</v>
      </c>
      <c r="D105" s="78" t="s">
        <v>98</v>
      </c>
      <c r="E105" s="79" t="s">
        <v>98</v>
      </c>
      <c r="G105" s="91" t="s">
        <v>89</v>
      </c>
      <c r="H105" s="78" t="s">
        <v>98</v>
      </c>
      <c r="I105" s="78" t="s">
        <v>98</v>
      </c>
      <c r="J105" s="78" t="s">
        <v>98</v>
      </c>
      <c r="K105" s="76" t="str">
        <f t="shared" si="10"/>
        <v/>
      </c>
      <c r="L105" s="78">
        <v>-78812980</v>
      </c>
      <c r="M105" s="80"/>
      <c r="N105" s="75"/>
    </row>
    <row r="106" spans="1:14" ht="9" x14ac:dyDescent="0.15">
      <c r="A106" s="67" t="s">
        <v>87</v>
      </c>
      <c r="B106" s="78" t="s">
        <v>98</v>
      </c>
      <c r="C106" s="78" t="s">
        <v>98</v>
      </c>
      <c r="D106" s="78" t="s">
        <v>98</v>
      </c>
      <c r="E106" s="79" t="s">
        <v>98</v>
      </c>
      <c r="G106" s="67" t="s">
        <v>87</v>
      </c>
      <c r="H106" s="78" t="s">
        <v>98</v>
      </c>
      <c r="I106" s="78" t="s">
        <v>98</v>
      </c>
      <c r="J106" s="78" t="s">
        <v>98</v>
      </c>
      <c r="K106" s="76" t="str">
        <f t="shared" si="10"/>
        <v/>
      </c>
      <c r="L106" s="78">
        <v>21086</v>
      </c>
      <c r="M106" s="80"/>
      <c r="N106" s="75"/>
    </row>
    <row r="107" spans="1:14" ht="9" x14ac:dyDescent="0.15">
      <c r="A107" s="67" t="s">
        <v>53</v>
      </c>
      <c r="B107" s="78"/>
      <c r="C107" s="78"/>
      <c r="D107" s="78"/>
      <c r="E107" s="79"/>
      <c r="G107" s="67" t="s">
        <v>53</v>
      </c>
      <c r="H107" s="66"/>
      <c r="I107" s="78"/>
      <c r="J107" s="78"/>
      <c r="K107" s="76"/>
      <c r="L107" s="78"/>
      <c r="M107" s="80"/>
      <c r="N107" s="75"/>
    </row>
    <row r="108" spans="1:14" ht="9" x14ac:dyDescent="0.15">
      <c r="A108" s="67" t="s">
        <v>88</v>
      </c>
      <c r="B108" s="78" t="s">
        <v>98</v>
      </c>
      <c r="C108" s="78" t="s">
        <v>98</v>
      </c>
      <c r="D108" s="78" t="s">
        <v>98</v>
      </c>
      <c r="E108" s="79" t="s">
        <v>98</v>
      </c>
      <c r="G108" s="67" t="s">
        <v>8</v>
      </c>
      <c r="H108" s="78" t="s">
        <v>98</v>
      </c>
      <c r="I108" s="78" t="s">
        <v>98</v>
      </c>
      <c r="J108" s="78" t="s">
        <v>98</v>
      </c>
      <c r="K108" s="76" t="str">
        <f>IF(ISERROR((H108-I108)/ABS(I108)),"",(H108-I108)/ABS(I108))</f>
        <v/>
      </c>
      <c r="L108" s="78">
        <v>3185608</v>
      </c>
      <c r="M108" s="80"/>
      <c r="N108" s="75"/>
    </row>
    <row r="109" spans="1:14" ht="9" x14ac:dyDescent="0.15">
      <c r="A109" s="67" t="s">
        <v>5</v>
      </c>
      <c r="B109" s="78"/>
      <c r="C109" s="78"/>
      <c r="D109" s="78"/>
      <c r="E109" s="79"/>
      <c r="G109" s="67" t="s">
        <v>5</v>
      </c>
      <c r="H109" s="78"/>
      <c r="I109" s="78"/>
      <c r="J109" s="78"/>
      <c r="K109" s="76"/>
      <c r="L109" s="78"/>
      <c r="M109" s="80"/>
      <c r="N109" s="75"/>
    </row>
    <row r="110" spans="1:14" ht="9" x14ac:dyDescent="0.15">
      <c r="A110" s="67" t="s">
        <v>86</v>
      </c>
      <c r="B110" s="78" t="s">
        <v>98</v>
      </c>
      <c r="C110" s="78" t="s">
        <v>98</v>
      </c>
      <c r="D110" s="78" t="s">
        <v>98</v>
      </c>
      <c r="E110" s="79" t="s">
        <v>98</v>
      </c>
      <c r="G110" s="67" t="s">
        <v>41</v>
      </c>
      <c r="H110" s="78" t="s">
        <v>98</v>
      </c>
      <c r="I110" s="78" t="s">
        <v>98</v>
      </c>
      <c r="J110" s="78" t="s">
        <v>98</v>
      </c>
      <c r="K110" s="76" t="str">
        <f t="shared" ref="K110:K111" si="11">IF(ISERROR((H110-I110)/ABS(I110)),"",(H110-I110)/ABS(I110))</f>
        <v/>
      </c>
      <c r="L110" s="78">
        <v>47038</v>
      </c>
      <c r="M110" s="80"/>
      <c r="N110" s="75"/>
    </row>
    <row r="111" spans="1:14" ht="9" x14ac:dyDescent="0.15">
      <c r="A111" s="67" t="s">
        <v>88</v>
      </c>
      <c r="B111" s="78" t="s">
        <v>98</v>
      </c>
      <c r="C111" s="78" t="s">
        <v>98</v>
      </c>
      <c r="D111" s="78" t="s">
        <v>98</v>
      </c>
      <c r="E111" s="79" t="s">
        <v>98</v>
      </c>
      <c r="G111" s="67" t="s">
        <v>8</v>
      </c>
      <c r="H111" s="78" t="s">
        <v>98</v>
      </c>
      <c r="I111" s="78" t="s">
        <v>98</v>
      </c>
      <c r="J111" s="78" t="s">
        <v>98</v>
      </c>
      <c r="K111" s="76" t="str">
        <f t="shared" si="11"/>
        <v/>
      </c>
      <c r="L111" s="78">
        <v>3114240</v>
      </c>
      <c r="M111" s="80"/>
      <c r="N111" s="75"/>
    </row>
    <row r="112" spans="1:14" ht="5.0999999999999996" customHeight="1" x14ac:dyDescent="0.15">
      <c r="A112" s="77"/>
      <c r="B112" s="82"/>
      <c r="C112" s="82"/>
      <c r="D112" s="82"/>
      <c r="E112" s="81"/>
      <c r="G112" s="77"/>
      <c r="H112" s="82"/>
      <c r="I112" s="82"/>
      <c r="J112" s="82"/>
      <c r="K112" s="83"/>
      <c r="L112" s="82"/>
      <c r="M112" s="84"/>
      <c r="N112" s="75"/>
    </row>
    <row r="113" spans="1:14" ht="3" customHeight="1" x14ac:dyDescent="0.15">
      <c r="A113" s="67"/>
      <c r="B113" s="78"/>
      <c r="C113" s="78"/>
      <c r="D113" s="78"/>
      <c r="E113" s="79"/>
      <c r="G113" s="67"/>
      <c r="H113" s="78"/>
      <c r="I113" s="78"/>
      <c r="J113" s="78"/>
      <c r="K113" s="76"/>
      <c r="L113" s="78"/>
      <c r="M113" s="80"/>
      <c r="N113" s="75"/>
    </row>
    <row r="114" spans="1:14" s="11" customFormat="1" ht="9" x14ac:dyDescent="0.15">
      <c r="A114" s="69" t="s">
        <v>44</v>
      </c>
      <c r="B114" s="66" t="s">
        <v>98</v>
      </c>
      <c r="C114" s="66" t="s">
        <v>98</v>
      </c>
      <c r="D114" s="66" t="s">
        <v>98</v>
      </c>
      <c r="E114" s="86" t="s">
        <v>98</v>
      </c>
      <c r="G114" s="69" t="s">
        <v>44</v>
      </c>
      <c r="H114" s="66" t="s">
        <v>98</v>
      </c>
      <c r="I114" s="66" t="s">
        <v>98</v>
      </c>
      <c r="J114" s="66" t="s">
        <v>98</v>
      </c>
      <c r="K114" s="87" t="str">
        <f>IF(ISERROR((H114-I114)/ABS(I114)),"",(H114-I114)/ABS(I114))</f>
        <v/>
      </c>
      <c r="L114" s="66">
        <v>-64310678</v>
      </c>
      <c r="M114" s="88"/>
      <c r="N114" s="71"/>
    </row>
    <row r="115" spans="1:14" ht="3" customHeight="1" x14ac:dyDescent="0.15">
      <c r="A115" s="77"/>
      <c r="B115" s="82"/>
      <c r="C115" s="82"/>
      <c r="D115" s="82"/>
      <c r="E115" s="81"/>
      <c r="G115" s="77"/>
      <c r="H115" s="82"/>
      <c r="I115" s="82"/>
      <c r="J115" s="82"/>
      <c r="K115" s="83"/>
      <c r="L115" s="82"/>
      <c r="M115" s="84"/>
      <c r="N115" s="75"/>
    </row>
    <row r="116" spans="1:14" ht="8.1" customHeight="1" x14ac:dyDescent="0.15">
      <c r="A116" s="77"/>
      <c r="B116" s="82"/>
      <c r="C116" s="82"/>
      <c r="D116" s="82"/>
      <c r="E116" s="81"/>
      <c r="G116" s="77"/>
      <c r="H116" s="82"/>
      <c r="I116" s="82"/>
      <c r="J116" s="82"/>
      <c r="K116" s="83"/>
      <c r="L116" s="82"/>
      <c r="M116" s="84"/>
      <c r="N116" s="75"/>
    </row>
    <row r="117" spans="1:14" ht="3" customHeight="1" x14ac:dyDescent="0.15">
      <c r="A117" s="67"/>
      <c r="B117" s="78"/>
      <c r="C117" s="78"/>
      <c r="D117" s="78"/>
      <c r="E117" s="79"/>
      <c r="G117" s="67"/>
      <c r="H117" s="78"/>
      <c r="I117" s="78"/>
      <c r="J117" s="78"/>
      <c r="K117" s="76"/>
      <c r="L117" s="78"/>
      <c r="M117" s="80"/>
      <c r="N117" s="75"/>
    </row>
    <row r="118" spans="1:14" s="11" customFormat="1" ht="9" x14ac:dyDescent="0.15">
      <c r="A118" s="69" t="s">
        <v>82</v>
      </c>
      <c r="B118" s="66" t="s">
        <v>98</v>
      </c>
      <c r="C118" s="66" t="s">
        <v>98</v>
      </c>
      <c r="D118" s="66" t="s">
        <v>98</v>
      </c>
      <c r="E118" s="86" t="s">
        <v>98</v>
      </c>
      <c r="G118" s="69" t="s">
        <v>82</v>
      </c>
      <c r="H118" s="66" t="s">
        <v>98</v>
      </c>
      <c r="I118" s="66" t="s">
        <v>98</v>
      </c>
      <c r="J118" s="66" t="s">
        <v>98</v>
      </c>
      <c r="K118" s="87" t="str">
        <f>IF(ISERROR((H118-I118)/ABS(I118)),"",(H118-I118)/ABS(I118))</f>
        <v/>
      </c>
      <c r="L118" s="66">
        <v>212808022</v>
      </c>
      <c r="M118" s="88"/>
      <c r="N118" s="71"/>
    </row>
    <row r="119" spans="1:14" ht="3" customHeight="1" x14ac:dyDescent="0.15">
      <c r="A119" s="77"/>
      <c r="B119" s="82"/>
      <c r="C119" s="82"/>
      <c r="D119" s="82"/>
      <c r="E119" s="81"/>
      <c r="G119" s="77"/>
      <c r="H119" s="82"/>
      <c r="I119" s="82"/>
      <c r="J119" s="82"/>
      <c r="K119" s="83"/>
      <c r="L119" s="82"/>
      <c r="M119" s="84"/>
      <c r="N119" s="75"/>
    </row>
    <row r="120" spans="1:14" ht="8.1" customHeight="1" x14ac:dyDescent="0.15">
      <c r="A120" s="74"/>
      <c r="B120" s="82"/>
      <c r="C120" s="82"/>
      <c r="D120" s="82"/>
      <c r="E120" s="81"/>
      <c r="G120" s="73"/>
      <c r="H120" s="82"/>
      <c r="I120" s="82"/>
      <c r="J120" s="82"/>
      <c r="K120" s="83"/>
      <c r="L120" s="82"/>
      <c r="M120" s="84"/>
      <c r="N120" s="75"/>
    </row>
    <row r="121" spans="1:14" ht="3" customHeight="1" x14ac:dyDescent="0.15">
      <c r="A121" s="67"/>
      <c r="B121" s="78"/>
      <c r="C121" s="78"/>
      <c r="D121" s="78"/>
      <c r="E121" s="79"/>
      <c r="G121" s="67"/>
      <c r="H121" s="78"/>
      <c r="I121" s="78"/>
      <c r="J121" s="78"/>
      <c r="K121" s="92"/>
      <c r="L121" s="78"/>
      <c r="M121" s="80"/>
      <c r="N121" s="75"/>
    </row>
    <row r="122" spans="1:14" s="11" customFormat="1" ht="9" x14ac:dyDescent="0.15">
      <c r="A122" s="69" t="s">
        <v>9</v>
      </c>
      <c r="B122" s="66">
        <v>116520326.40000001</v>
      </c>
      <c r="C122" s="66">
        <v>33306149.129999999</v>
      </c>
      <c r="D122" s="66">
        <v>3472496.91</v>
      </c>
      <c r="E122" s="86">
        <v>86686674.180000007</v>
      </c>
      <c r="G122" s="69" t="s">
        <v>9</v>
      </c>
      <c r="H122" s="66">
        <v>358175178.50999999</v>
      </c>
      <c r="I122" s="66">
        <v>385292568.57999998</v>
      </c>
      <c r="J122" s="66">
        <v>-27117390.07</v>
      </c>
      <c r="K122" s="87">
        <f>IF(ISERROR((H122-I122)/ABS(I122)),"",(H122-I122)/ABS(I122))</f>
        <v>-7.038129536196723E-2</v>
      </c>
      <c r="L122" s="66">
        <v>2259526228</v>
      </c>
      <c r="M122" s="88">
        <f>H122/L122</f>
        <v>0.15851782292743538</v>
      </c>
      <c r="N122" s="71"/>
    </row>
    <row r="123" spans="1:14" ht="3" customHeight="1" x14ac:dyDescent="0.15">
      <c r="A123" s="73"/>
      <c r="B123" s="82"/>
      <c r="C123" s="82"/>
      <c r="D123" s="82"/>
      <c r="E123" s="81"/>
      <c r="G123" s="73"/>
      <c r="H123" s="82"/>
      <c r="I123" s="82"/>
      <c r="J123" s="82"/>
      <c r="K123" s="93"/>
      <c r="L123" s="82"/>
      <c r="M123" s="94"/>
      <c r="N123" s="75"/>
    </row>
    <row r="124" spans="1:14" ht="6" customHeight="1" x14ac:dyDescent="0.15">
      <c r="A124" s="75"/>
      <c r="B124" s="95"/>
      <c r="C124" s="95"/>
      <c r="D124" s="95"/>
      <c r="E124" s="95"/>
      <c r="G124" s="75"/>
      <c r="H124" s="95"/>
      <c r="I124" s="95"/>
      <c r="J124" s="95"/>
      <c r="K124" s="75"/>
      <c r="L124" s="95"/>
      <c r="M124" s="75"/>
      <c r="N124" s="75"/>
    </row>
    <row r="125" spans="1:14" ht="9" customHeight="1" x14ac:dyDescent="0.15">
      <c r="A125" s="62" t="s">
        <v>83</v>
      </c>
      <c r="B125" s="63">
        <v>163009.32</v>
      </c>
      <c r="C125" s="38"/>
      <c r="D125" s="95"/>
      <c r="E125" s="96"/>
      <c r="G125" s="62" t="s">
        <v>83</v>
      </c>
      <c r="H125" s="63">
        <v>163110.57999999999</v>
      </c>
      <c r="I125" s="38"/>
      <c r="J125" s="95"/>
      <c r="K125" s="75"/>
      <c r="L125" s="95"/>
      <c r="M125" s="75"/>
      <c r="N125" s="75"/>
    </row>
    <row r="126" spans="1:14" ht="9.75" customHeight="1" x14ac:dyDescent="0.15">
      <c r="A126" s="101" t="s">
        <v>108</v>
      </c>
      <c r="B126" s="101"/>
      <c r="C126" s="101"/>
      <c r="D126" s="101"/>
      <c r="E126" s="101"/>
      <c r="F126" s="6"/>
      <c r="G126" s="101"/>
      <c r="H126" s="101"/>
      <c r="I126" s="101"/>
      <c r="J126" s="101"/>
      <c r="K126" s="101"/>
      <c r="L126" s="101"/>
      <c r="M126" s="101"/>
    </row>
    <row r="127" spans="1:14" ht="8.1" customHeight="1" x14ac:dyDescent="0.15">
      <c r="A127" s="50"/>
      <c r="B127" s="50"/>
      <c r="C127" s="50"/>
      <c r="D127" s="50"/>
      <c r="E127" s="50"/>
      <c r="F127" s="6"/>
      <c r="G127" s="50"/>
      <c r="H127" s="50"/>
      <c r="I127" s="50"/>
      <c r="J127" s="50"/>
      <c r="K127" s="50"/>
      <c r="L127" s="50"/>
      <c r="M127" s="50"/>
    </row>
    <row r="128" spans="1:14" ht="8.25" customHeight="1" x14ac:dyDescent="0.15">
      <c r="A128" s="97" t="s">
        <v>39</v>
      </c>
      <c r="B128" s="47"/>
      <c r="C128" s="98" t="s">
        <v>40</v>
      </c>
      <c r="D128" s="49"/>
      <c r="E128" s="47"/>
      <c r="G128" s="101"/>
      <c r="H128" s="101"/>
      <c r="I128" s="101"/>
      <c r="J128" s="101"/>
      <c r="K128" s="101"/>
      <c r="L128" s="101"/>
      <c r="M128" s="101"/>
    </row>
    <row r="129" spans="1:13" ht="9" customHeight="1" x14ac:dyDescent="0.15">
      <c r="A129" s="97" t="s">
        <v>15</v>
      </c>
      <c r="C129" s="99" t="s">
        <v>92</v>
      </c>
      <c r="D129" s="14"/>
      <c r="E129" s="14"/>
      <c r="G129" s="101" t="str">
        <f>+A126</f>
        <v>Vitoria-Gasteizen, 2021eko APIRILAREN 9an / Vitoria-Gasteiz, 9 de ABRIL DE 2021</v>
      </c>
      <c r="H129" s="101"/>
      <c r="I129" s="101"/>
      <c r="J129" s="101"/>
      <c r="K129" s="101"/>
      <c r="L129" s="101"/>
      <c r="M129" s="101"/>
    </row>
    <row r="130" spans="1:13" ht="9" customHeight="1" x14ac:dyDescent="0.15">
      <c r="A130" s="97"/>
      <c r="C130" s="99"/>
      <c r="D130" s="14"/>
      <c r="E130" s="14"/>
      <c r="G130" s="97"/>
      <c r="H130" s="14"/>
      <c r="I130" s="14"/>
      <c r="J130" s="99"/>
      <c r="L130" s="14"/>
    </row>
    <row r="131" spans="1:13" ht="9" customHeight="1" x14ac:dyDescent="0.15">
      <c r="A131" s="97"/>
      <c r="C131" s="99"/>
      <c r="D131" s="14"/>
      <c r="E131" s="14"/>
      <c r="G131" s="97"/>
      <c r="H131" s="14"/>
      <c r="I131" s="14"/>
      <c r="J131" s="99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95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3:13" ht="9" x14ac:dyDescent="0.15">
      <c r="M266" s="100"/>
    </row>
  </sheetData>
  <mergeCells count="4">
    <mergeCell ref="A126:E126"/>
    <mergeCell ref="G126:M126"/>
    <mergeCell ref="G128:M128"/>
    <mergeCell ref="G129:M129"/>
  </mergeCells>
  <printOptions horizontalCentered="1" gridLinesSet="0"/>
  <pageMargins left="0" right="0" top="0" bottom="0" header="0" footer="3.937007874015748E-2"/>
  <pageSetup paperSize="9" scale="82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3073" r:id="rId4"/>
      </mc:Fallback>
    </mc:AlternateContent>
    <mc:AlternateContent xmlns:mc="http://schemas.openxmlformats.org/markup-compatibility/2006">
      <mc:Choice Requires="x14">
        <oleObject progId="Word.Picture.8" shapeId="3074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371475</xdr:colOff>
                <xdr:row>131</xdr:row>
                <xdr:rowOff>95250</xdr:rowOff>
              </to>
            </anchor>
          </objectPr>
        </oleObject>
      </mc:Choice>
      <mc:Fallback>
        <oleObject progId="Word.Picture.8" shapeId="3074" r:id="rId6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84568-2287-41A8-814A-8EF08962D94F}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10.285156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/>
    <row r="3" spans="1:14" ht="8.1" customHeight="1" x14ac:dyDescent="0.15"/>
    <row r="4" spans="1:14" ht="8.1" customHeight="1" x14ac:dyDescent="0.15"/>
    <row r="5" spans="1:14" ht="8.1" customHeight="1" x14ac:dyDescent="0.15"/>
    <row r="6" spans="1:14" ht="8.1" customHeight="1" x14ac:dyDescent="0.15"/>
    <row r="7" spans="1:14" x14ac:dyDescent="0.15">
      <c r="E7" s="16" t="s">
        <v>62</v>
      </c>
      <c r="M7" s="16" t="str">
        <f>+E7</f>
        <v>GP-10-01-IMP/VER:08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0" t="s">
        <v>109</v>
      </c>
      <c r="B9" s="69" t="s">
        <v>26</v>
      </c>
      <c r="C9" s="69" t="s">
        <v>16</v>
      </c>
      <c r="D9" s="69" t="s">
        <v>28</v>
      </c>
      <c r="E9" s="70" t="s">
        <v>17</v>
      </c>
      <c r="G9" s="60" t="s">
        <v>110</v>
      </c>
      <c r="H9" s="69" t="s">
        <v>19</v>
      </c>
      <c r="I9" s="69" t="s">
        <v>29</v>
      </c>
      <c r="J9" s="69" t="s">
        <v>20</v>
      </c>
      <c r="K9" s="69" t="s">
        <v>21</v>
      </c>
      <c r="L9" s="69" t="s">
        <v>33</v>
      </c>
      <c r="M9" s="70" t="s">
        <v>24</v>
      </c>
      <c r="N9" s="71"/>
    </row>
    <row r="10" spans="1:14" s="11" customFormat="1" ht="10.5" x14ac:dyDescent="0.15">
      <c r="A10" s="60"/>
      <c r="B10" s="69" t="s">
        <v>27</v>
      </c>
      <c r="C10" s="69"/>
      <c r="D10" s="69" t="s">
        <v>26</v>
      </c>
      <c r="E10" s="70"/>
      <c r="G10" s="60"/>
      <c r="H10" s="69" t="s">
        <v>31</v>
      </c>
      <c r="I10" s="69" t="s">
        <v>35</v>
      </c>
      <c r="J10" s="69"/>
      <c r="K10" s="69"/>
      <c r="L10" s="69" t="s">
        <v>34</v>
      </c>
      <c r="M10" s="70"/>
      <c r="N10" s="71"/>
    </row>
    <row r="11" spans="1:14" s="11" customFormat="1" ht="10.5" x14ac:dyDescent="0.15">
      <c r="A11" s="60" t="s">
        <v>111</v>
      </c>
      <c r="B11" s="69" t="s">
        <v>25</v>
      </c>
      <c r="C11" s="69" t="s">
        <v>13</v>
      </c>
      <c r="D11" s="69" t="s">
        <v>14</v>
      </c>
      <c r="E11" s="70" t="s">
        <v>18</v>
      </c>
      <c r="G11" s="60" t="s">
        <v>112</v>
      </c>
      <c r="H11" s="69" t="s">
        <v>32</v>
      </c>
      <c r="I11" s="69" t="s">
        <v>30</v>
      </c>
      <c r="J11" s="69" t="s">
        <v>12</v>
      </c>
      <c r="K11" s="69" t="s">
        <v>22</v>
      </c>
      <c r="L11" s="69" t="s">
        <v>23</v>
      </c>
      <c r="M11" s="70" t="s">
        <v>36</v>
      </c>
      <c r="N11" s="71"/>
    </row>
    <row r="12" spans="1:14" ht="5.0999999999999996" customHeight="1" x14ac:dyDescent="0.15">
      <c r="A12" s="7"/>
      <c r="B12" s="5"/>
      <c r="C12" s="5"/>
      <c r="D12" s="5"/>
      <c r="E12" s="9"/>
      <c r="G12" s="72"/>
      <c r="H12" s="73"/>
      <c r="I12" s="73"/>
      <c r="J12" s="73"/>
      <c r="K12" s="73"/>
      <c r="L12" s="73"/>
      <c r="M12" s="74"/>
      <c r="N12" s="75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7"/>
      <c r="I13" s="67"/>
      <c r="J13" s="67"/>
      <c r="K13" s="76"/>
      <c r="L13" s="67"/>
      <c r="M13" s="77"/>
      <c r="N13" s="75"/>
    </row>
    <row r="14" spans="1:14" ht="9" customHeight="1" x14ac:dyDescent="0.15">
      <c r="A14" s="67" t="s">
        <v>0</v>
      </c>
      <c r="B14" s="4"/>
      <c r="C14" s="4"/>
      <c r="D14" s="4"/>
      <c r="E14" s="10"/>
      <c r="G14" s="67" t="s">
        <v>0</v>
      </c>
      <c r="H14" s="67"/>
      <c r="I14" s="67"/>
      <c r="J14" s="67"/>
      <c r="K14" s="76"/>
      <c r="L14" s="67"/>
      <c r="M14" s="77"/>
      <c r="N14" s="75"/>
    </row>
    <row r="15" spans="1:14" ht="9" x14ac:dyDescent="0.15">
      <c r="A15" s="67" t="s">
        <v>84</v>
      </c>
      <c r="B15" s="78">
        <v>51902698.159999996</v>
      </c>
      <c r="C15" s="78" t="s">
        <v>98</v>
      </c>
      <c r="D15" s="78">
        <v>617558.34</v>
      </c>
      <c r="E15" s="79">
        <v>52520256.5</v>
      </c>
      <c r="G15" s="67" t="s">
        <v>84</v>
      </c>
      <c r="H15" s="78">
        <v>235179293.97999999</v>
      </c>
      <c r="I15" s="78">
        <v>216072583.33000001</v>
      </c>
      <c r="J15" s="78">
        <v>19106710.649999999</v>
      </c>
      <c r="K15" s="76">
        <f>IF(ISERROR((H15-I15)/ABS(I15)),"",(H15-I15)/ABS(I15))</f>
        <v>8.8427279183398169E-2</v>
      </c>
      <c r="L15" s="78">
        <v>851200000</v>
      </c>
      <c r="M15" s="80">
        <f t="shared" ref="M15:M20" si="0">H15/L15</f>
        <v>0.27629146379229325</v>
      </c>
      <c r="N15" s="75"/>
    </row>
    <row r="16" spans="1:14" ht="9" x14ac:dyDescent="0.15">
      <c r="A16" s="67" t="s">
        <v>46</v>
      </c>
      <c r="B16" s="78">
        <v>1220155.67</v>
      </c>
      <c r="C16" s="78" t="s">
        <v>98</v>
      </c>
      <c r="D16" s="78">
        <v>12799.73</v>
      </c>
      <c r="E16" s="79">
        <v>1232955.3999999999</v>
      </c>
      <c r="G16" s="67" t="s">
        <v>46</v>
      </c>
      <c r="H16" s="78">
        <v>7625406.4900000002</v>
      </c>
      <c r="I16" s="78">
        <v>9757331.9299999997</v>
      </c>
      <c r="J16" s="78">
        <v>-2131925.44</v>
      </c>
      <c r="K16" s="76">
        <f t="shared" ref="K16:K24" si="1">IF(ISERROR((H16-I16)/ABS(I16)),"",(H16-I16)/ABS(I16))</f>
        <v>-0.21849471303165963</v>
      </c>
      <c r="L16" s="78">
        <v>19400000</v>
      </c>
      <c r="M16" s="80">
        <f t="shared" si="0"/>
        <v>0.3930621902061856</v>
      </c>
      <c r="N16" s="75"/>
    </row>
    <row r="17" spans="1:14" ht="9" x14ac:dyDescent="0.15">
      <c r="A17" s="67" t="s">
        <v>47</v>
      </c>
      <c r="B17" s="78">
        <v>141492.28</v>
      </c>
      <c r="C17" s="78" t="s">
        <v>98</v>
      </c>
      <c r="D17" s="78">
        <v>16700.43</v>
      </c>
      <c r="E17" s="79">
        <v>158192.71</v>
      </c>
      <c r="G17" s="67" t="s">
        <v>47</v>
      </c>
      <c r="H17" s="78">
        <v>2141663</v>
      </c>
      <c r="I17" s="78">
        <v>2362222.98</v>
      </c>
      <c r="J17" s="78">
        <v>-220559.98</v>
      </c>
      <c r="K17" s="76">
        <f t="shared" si="1"/>
        <v>-9.3369669953849987E-2</v>
      </c>
      <c r="L17" s="78">
        <v>8600000</v>
      </c>
      <c r="M17" s="80">
        <f t="shared" si="0"/>
        <v>0.24903058139534884</v>
      </c>
      <c r="N17" s="75"/>
    </row>
    <row r="18" spans="1:14" ht="9" x14ac:dyDescent="0.15">
      <c r="A18" s="67" t="s">
        <v>63</v>
      </c>
      <c r="B18" s="78">
        <v>262037.94</v>
      </c>
      <c r="C18" s="78" t="s">
        <v>98</v>
      </c>
      <c r="D18" s="78" t="s">
        <v>98</v>
      </c>
      <c r="E18" s="79">
        <v>262037.94</v>
      </c>
      <c r="G18" s="67" t="s">
        <v>63</v>
      </c>
      <c r="H18" s="78">
        <v>1054763.83</v>
      </c>
      <c r="I18" s="78">
        <v>1087353.9099999999</v>
      </c>
      <c r="J18" s="78">
        <v>-32590.080000000002</v>
      </c>
      <c r="K18" s="76">
        <f t="shared" si="1"/>
        <v>-2.9971915951449372E-2</v>
      </c>
      <c r="L18" s="78">
        <v>3200000</v>
      </c>
      <c r="M18" s="80">
        <f t="shared" si="0"/>
        <v>0.32961369687500003</v>
      </c>
      <c r="N18" s="75"/>
    </row>
    <row r="19" spans="1:14" ht="9" x14ac:dyDescent="0.15">
      <c r="A19" s="67" t="s">
        <v>64</v>
      </c>
      <c r="B19" s="78" t="s">
        <v>98</v>
      </c>
      <c r="C19" s="78" t="s">
        <v>98</v>
      </c>
      <c r="D19" s="78" t="s">
        <v>98</v>
      </c>
      <c r="E19" s="79" t="s">
        <v>98</v>
      </c>
      <c r="G19" s="67" t="s">
        <v>64</v>
      </c>
      <c r="H19" s="78">
        <v>558738.25</v>
      </c>
      <c r="I19" s="78">
        <v>114158.05</v>
      </c>
      <c r="J19" s="78">
        <v>444580.2</v>
      </c>
      <c r="K19" s="76">
        <f t="shared" si="1"/>
        <v>3.8944270684371363</v>
      </c>
      <c r="L19" s="78">
        <v>500000</v>
      </c>
      <c r="M19" s="80">
        <f t="shared" si="0"/>
        <v>1.1174765</v>
      </c>
      <c r="N19" s="75"/>
    </row>
    <row r="20" spans="1:14" ht="9" x14ac:dyDescent="0.15">
      <c r="A20" s="67" t="s">
        <v>48</v>
      </c>
      <c r="B20" s="78">
        <v>113573.18</v>
      </c>
      <c r="C20" s="78">
        <v>45744.13</v>
      </c>
      <c r="D20" s="78">
        <v>25663.26</v>
      </c>
      <c r="E20" s="79">
        <v>93492.31</v>
      </c>
      <c r="G20" s="67" t="s">
        <v>48</v>
      </c>
      <c r="H20" s="78">
        <v>1091538.1100000001</v>
      </c>
      <c r="I20" s="78">
        <v>8027566.75</v>
      </c>
      <c r="J20" s="78">
        <v>-6936028.6399999997</v>
      </c>
      <c r="K20" s="76">
        <f t="shared" si="1"/>
        <v>-0.86402628044170415</v>
      </c>
      <c r="L20" s="78">
        <v>29900000</v>
      </c>
      <c r="M20" s="80">
        <f t="shared" si="0"/>
        <v>3.6506291304347828E-2</v>
      </c>
      <c r="N20" s="75"/>
    </row>
    <row r="21" spans="1:14" ht="9" x14ac:dyDescent="0.15">
      <c r="A21" s="67" t="s">
        <v>65</v>
      </c>
      <c r="B21" s="78">
        <v>595205.93000000005</v>
      </c>
      <c r="C21" s="78">
        <v>48371122.859999999</v>
      </c>
      <c r="D21" s="78">
        <v>266781.88</v>
      </c>
      <c r="E21" s="79">
        <v>-47509135.049999997</v>
      </c>
      <c r="G21" s="67" t="s">
        <v>65</v>
      </c>
      <c r="H21" s="78">
        <v>-46106342.469999999</v>
      </c>
      <c r="I21" s="78">
        <v>-13712459.5</v>
      </c>
      <c r="J21" s="78">
        <v>-32393882.969999999</v>
      </c>
      <c r="K21" s="76">
        <f t="shared" si="1"/>
        <v>-2.3623685430028067</v>
      </c>
      <c r="L21" s="78">
        <v>-16300000</v>
      </c>
      <c r="M21" s="80"/>
      <c r="N21" s="75"/>
    </row>
    <row r="22" spans="1:14" ht="5.0999999999999996" customHeight="1" x14ac:dyDescent="0.15">
      <c r="A22" s="77"/>
      <c r="B22" s="81"/>
      <c r="C22" s="82"/>
      <c r="D22" s="82"/>
      <c r="E22" s="81"/>
      <c r="G22" s="77"/>
      <c r="H22" s="82"/>
      <c r="I22" s="82"/>
      <c r="J22" s="82"/>
      <c r="K22" s="83" t="str">
        <f t="shared" si="1"/>
        <v/>
      </c>
      <c r="L22" s="82"/>
      <c r="M22" s="84"/>
      <c r="N22" s="75"/>
    </row>
    <row r="23" spans="1:14" ht="3" customHeight="1" x14ac:dyDescent="0.15">
      <c r="A23" s="67"/>
      <c r="B23" s="78"/>
      <c r="C23" s="78"/>
      <c r="D23" s="78"/>
      <c r="E23" s="79"/>
      <c r="G23" s="67"/>
      <c r="H23" s="78"/>
      <c r="I23" s="78"/>
      <c r="J23" s="78"/>
      <c r="K23" s="76" t="str">
        <f t="shared" si="1"/>
        <v/>
      </c>
      <c r="L23" s="78"/>
      <c r="M23" s="80"/>
      <c r="N23" s="75"/>
    </row>
    <row r="24" spans="1:14" s="11" customFormat="1" ht="9" x14ac:dyDescent="0.15">
      <c r="A24" s="85" t="s">
        <v>2</v>
      </c>
      <c r="B24" s="66">
        <v>54235163.159999996</v>
      </c>
      <c r="C24" s="66">
        <v>48416866.990000002</v>
      </c>
      <c r="D24" s="66">
        <v>939503.64</v>
      </c>
      <c r="E24" s="86">
        <v>6757799.8099999996</v>
      </c>
      <c r="G24" s="85" t="s">
        <v>2</v>
      </c>
      <c r="H24" s="66">
        <v>201545061.19</v>
      </c>
      <c r="I24" s="66">
        <v>223708757.44999999</v>
      </c>
      <c r="J24" s="66">
        <v>-22163696.260000002</v>
      </c>
      <c r="K24" s="87">
        <f t="shared" si="1"/>
        <v>-9.9073887462602733E-2</v>
      </c>
      <c r="L24" s="66">
        <v>896500000</v>
      </c>
      <c r="M24" s="88">
        <f>H24/L24</f>
        <v>0.22481323055214725</v>
      </c>
      <c r="N24" s="71"/>
    </row>
    <row r="25" spans="1:14" ht="3" customHeight="1" x14ac:dyDescent="0.15">
      <c r="A25" s="77"/>
      <c r="B25" s="82"/>
      <c r="C25" s="82"/>
      <c r="D25" s="82"/>
      <c r="E25" s="81"/>
      <c r="G25" s="77"/>
      <c r="H25" s="82"/>
      <c r="I25" s="82"/>
      <c r="J25" s="82"/>
      <c r="K25" s="83"/>
      <c r="L25" s="82"/>
      <c r="M25" s="84"/>
      <c r="N25" s="75"/>
    </row>
    <row r="26" spans="1:14" ht="5.0999999999999996" customHeight="1" x14ac:dyDescent="0.15">
      <c r="A26" s="67"/>
      <c r="B26" s="78"/>
      <c r="C26" s="78"/>
      <c r="D26" s="78"/>
      <c r="E26" s="79"/>
      <c r="G26" s="67"/>
      <c r="H26" s="78"/>
      <c r="I26" s="78"/>
      <c r="J26" s="78"/>
      <c r="K26" s="76"/>
      <c r="L26" s="78"/>
      <c r="M26" s="80"/>
      <c r="N26" s="75"/>
    </row>
    <row r="27" spans="1:14" ht="9" customHeight="1" x14ac:dyDescent="0.15">
      <c r="A27" s="67" t="s">
        <v>3</v>
      </c>
      <c r="B27" s="78"/>
      <c r="C27" s="78"/>
      <c r="D27" s="78"/>
      <c r="E27" s="79"/>
      <c r="G27" s="67" t="s">
        <v>3</v>
      </c>
      <c r="H27" s="78"/>
      <c r="I27" s="78"/>
      <c r="J27" s="78"/>
      <c r="K27" s="76"/>
      <c r="L27" s="78"/>
      <c r="M27" s="80"/>
      <c r="N27" s="75"/>
    </row>
    <row r="28" spans="1:14" ht="9" x14ac:dyDescent="0.15">
      <c r="A28" s="67" t="s">
        <v>46</v>
      </c>
      <c r="B28" s="78">
        <v>1220155.67</v>
      </c>
      <c r="C28" s="78" t="s">
        <v>98</v>
      </c>
      <c r="D28" s="78">
        <v>12799.72</v>
      </c>
      <c r="E28" s="79">
        <v>1232955.3899999999</v>
      </c>
      <c r="G28" s="67" t="s">
        <v>46</v>
      </c>
      <c r="H28" s="78">
        <v>7625406.4299999997</v>
      </c>
      <c r="I28" s="78">
        <v>9757331.8800000008</v>
      </c>
      <c r="J28" s="78">
        <v>-2131925.4500000002</v>
      </c>
      <c r="K28" s="76">
        <f t="shared" ref="K28:K31" si="2">IF(ISERROR((H28-I28)/ABS(I28)),"",(H28-I28)/ABS(I28))</f>
        <v>-0.21849471517617386</v>
      </c>
      <c r="L28" s="78">
        <v>19400000</v>
      </c>
      <c r="M28" s="80">
        <f>H28/L28</f>
        <v>0.39306218711340207</v>
      </c>
      <c r="N28" s="75"/>
    </row>
    <row r="29" spans="1:14" ht="9" x14ac:dyDescent="0.15">
      <c r="A29" s="67" t="s">
        <v>47</v>
      </c>
      <c r="B29" s="78">
        <v>141492.26999999999</v>
      </c>
      <c r="C29" s="78" t="s">
        <v>98</v>
      </c>
      <c r="D29" s="78">
        <v>16700.41</v>
      </c>
      <c r="E29" s="79">
        <v>158192.68</v>
      </c>
      <c r="G29" s="67" t="s">
        <v>47</v>
      </c>
      <c r="H29" s="78">
        <v>2141662.84</v>
      </c>
      <c r="I29" s="78">
        <v>2362222.89</v>
      </c>
      <c r="J29" s="78">
        <v>-220560.05</v>
      </c>
      <c r="K29" s="76">
        <f t="shared" si="2"/>
        <v>-9.336970314431263E-2</v>
      </c>
      <c r="L29" s="78">
        <v>8600000</v>
      </c>
      <c r="M29" s="80">
        <f>H29/L29</f>
        <v>0.24903056279069766</v>
      </c>
      <c r="N29" s="75"/>
    </row>
    <row r="30" spans="1:14" ht="9" x14ac:dyDescent="0.15">
      <c r="A30" s="67" t="s">
        <v>66</v>
      </c>
      <c r="B30" s="78">
        <v>262037.94</v>
      </c>
      <c r="C30" s="78" t="s">
        <v>98</v>
      </c>
      <c r="D30" s="78" t="s">
        <v>98</v>
      </c>
      <c r="E30" s="79">
        <v>262037.94</v>
      </c>
      <c r="G30" s="67" t="s">
        <v>66</v>
      </c>
      <c r="H30" s="78">
        <v>1054763.83</v>
      </c>
      <c r="I30" s="78">
        <v>1087353.8899999999</v>
      </c>
      <c r="J30" s="78">
        <v>-32590.06</v>
      </c>
      <c r="K30" s="76">
        <f t="shared" si="2"/>
        <v>-2.9971898109455265E-2</v>
      </c>
      <c r="L30" s="78">
        <v>3200000</v>
      </c>
      <c r="M30" s="80">
        <f>H30/L30</f>
        <v>0.32961369687500003</v>
      </c>
      <c r="N30" s="75"/>
    </row>
    <row r="31" spans="1:14" ht="9" x14ac:dyDescent="0.15">
      <c r="A31" s="67" t="s">
        <v>1</v>
      </c>
      <c r="B31" s="78">
        <v>21858421.670000002</v>
      </c>
      <c r="C31" s="78">
        <v>5256430.37</v>
      </c>
      <c r="D31" s="78">
        <v>40739.29</v>
      </c>
      <c r="E31" s="79">
        <v>16642730.59</v>
      </c>
      <c r="G31" s="67" t="s">
        <v>1</v>
      </c>
      <c r="H31" s="78">
        <v>15626620.449999999</v>
      </c>
      <c r="I31" s="78">
        <v>9165263.6500000004</v>
      </c>
      <c r="J31" s="78">
        <v>6461356.7999999998</v>
      </c>
      <c r="K31" s="76">
        <f t="shared" si="2"/>
        <v>0.70498318943612703</v>
      </c>
      <c r="L31" s="78">
        <v>96600000</v>
      </c>
      <c r="M31" s="80">
        <f>H31/L31</f>
        <v>0.1617662572463768</v>
      </c>
      <c r="N31" s="75"/>
    </row>
    <row r="32" spans="1:14" ht="5.0999999999999996" customHeight="1" x14ac:dyDescent="0.15">
      <c r="A32" s="77"/>
      <c r="B32" s="82"/>
      <c r="C32" s="82"/>
      <c r="D32" s="82"/>
      <c r="E32" s="81"/>
      <c r="G32" s="77"/>
      <c r="H32" s="82"/>
      <c r="I32" s="82"/>
      <c r="J32" s="82"/>
      <c r="K32" s="83"/>
      <c r="L32" s="82"/>
      <c r="M32" s="84"/>
      <c r="N32" s="75"/>
    </row>
    <row r="33" spans="1:14" ht="3" customHeight="1" x14ac:dyDescent="0.15">
      <c r="A33" s="67"/>
      <c r="B33" s="78"/>
      <c r="C33" s="78"/>
      <c r="D33" s="78"/>
      <c r="E33" s="79"/>
      <c r="G33" s="67"/>
      <c r="H33" s="78"/>
      <c r="I33" s="78"/>
      <c r="J33" s="78"/>
      <c r="K33" s="76"/>
      <c r="L33" s="78"/>
      <c r="M33" s="80"/>
      <c r="N33" s="75"/>
    </row>
    <row r="34" spans="1:14" s="11" customFormat="1" ht="9" x14ac:dyDescent="0.15">
      <c r="A34" s="69" t="s">
        <v>11</v>
      </c>
      <c r="B34" s="66">
        <v>23482107.550000001</v>
      </c>
      <c r="C34" s="66">
        <v>5256430.37</v>
      </c>
      <c r="D34" s="66">
        <v>70239.42</v>
      </c>
      <c r="E34" s="86">
        <v>18295916.600000001</v>
      </c>
      <c r="G34" s="69" t="s">
        <v>11</v>
      </c>
      <c r="H34" s="66">
        <v>26448453.550000001</v>
      </c>
      <c r="I34" s="66">
        <v>22372172.309999999</v>
      </c>
      <c r="J34" s="66">
        <v>4076281.24</v>
      </c>
      <c r="K34" s="87">
        <f>IF(ISERROR((H34-I34)/ABS(I34)),"",(H34-I34)/ABS(I34))</f>
        <v>0.18220319348148281</v>
      </c>
      <c r="L34" s="66">
        <v>127800000</v>
      </c>
      <c r="M34" s="88">
        <f>H34/L34</f>
        <v>0.20695190571205008</v>
      </c>
      <c r="N34" s="71"/>
    </row>
    <row r="35" spans="1:14" ht="3" customHeight="1" x14ac:dyDescent="0.15">
      <c r="A35" s="77"/>
      <c r="B35" s="82"/>
      <c r="C35" s="82"/>
      <c r="D35" s="82"/>
      <c r="E35" s="81"/>
      <c r="G35" s="77"/>
      <c r="H35" s="82"/>
      <c r="I35" s="82"/>
      <c r="J35" s="82"/>
      <c r="K35" s="83"/>
      <c r="L35" s="82"/>
      <c r="M35" s="84"/>
      <c r="N35" s="75"/>
    </row>
    <row r="36" spans="1:14" ht="5.0999999999999996" customHeight="1" x14ac:dyDescent="0.15">
      <c r="A36" s="77"/>
      <c r="B36" s="78"/>
      <c r="C36" s="78"/>
      <c r="D36" s="78"/>
      <c r="E36" s="79"/>
      <c r="G36" s="67"/>
      <c r="H36" s="78"/>
      <c r="I36" s="78"/>
      <c r="J36" s="78"/>
      <c r="K36" s="76"/>
      <c r="L36" s="78"/>
      <c r="M36" s="80"/>
      <c r="N36" s="75"/>
    </row>
    <row r="37" spans="1:14" ht="9" x14ac:dyDescent="0.15">
      <c r="A37" s="67" t="s">
        <v>67</v>
      </c>
      <c r="B37" s="78">
        <v>1288988.8600000001</v>
      </c>
      <c r="C37" s="78">
        <v>11897.17</v>
      </c>
      <c r="D37" s="78">
        <v>293.3</v>
      </c>
      <c r="E37" s="79">
        <v>1277384.99</v>
      </c>
      <c r="G37" s="67" t="s">
        <v>67</v>
      </c>
      <c r="H37" s="78">
        <v>4233195.74</v>
      </c>
      <c r="I37" s="78">
        <v>4857822.08</v>
      </c>
      <c r="J37" s="78">
        <v>-624626.34</v>
      </c>
      <c r="K37" s="76">
        <f t="shared" ref="K37:K42" si="3">IF(ISERROR((H37-I37)/ABS(I37)),"",(H37-I37)/ABS(I37))</f>
        <v>-0.12858155974292082</v>
      </c>
      <c r="L37" s="78">
        <v>13000000</v>
      </c>
      <c r="M37" s="80">
        <f>H37/L37</f>
        <v>0.32563044153846155</v>
      </c>
      <c r="N37" s="75"/>
    </row>
    <row r="38" spans="1:14" ht="9" x14ac:dyDescent="0.15">
      <c r="A38" s="67" t="s">
        <v>91</v>
      </c>
      <c r="B38" s="78">
        <v>20327.97</v>
      </c>
      <c r="C38" s="78" t="s">
        <v>98</v>
      </c>
      <c r="D38" s="78">
        <v>935.73</v>
      </c>
      <c r="E38" s="79">
        <v>21263.7</v>
      </c>
      <c r="G38" s="67" t="s">
        <v>91</v>
      </c>
      <c r="H38" s="78">
        <v>452333.56</v>
      </c>
      <c r="I38" s="78">
        <v>411209.9</v>
      </c>
      <c r="J38" s="78">
        <v>41123.660000000003</v>
      </c>
      <c r="K38" s="76">
        <f t="shared" si="3"/>
        <v>0.10000649303433592</v>
      </c>
      <c r="L38" s="78">
        <v>24100000</v>
      </c>
      <c r="M38" s="80">
        <f>H38/L38</f>
        <v>1.8769027385892117E-2</v>
      </c>
      <c r="N38" s="75"/>
    </row>
    <row r="39" spans="1:14" ht="9" x14ac:dyDescent="0.15">
      <c r="A39" s="67" t="s">
        <v>68</v>
      </c>
      <c r="B39" s="78">
        <v>1109426.8600000001</v>
      </c>
      <c r="C39" s="78" t="s">
        <v>98</v>
      </c>
      <c r="D39" s="78">
        <v>741.06</v>
      </c>
      <c r="E39" s="79">
        <v>1110167.92</v>
      </c>
      <c r="G39" s="67" t="s">
        <v>68</v>
      </c>
      <c r="H39" s="78">
        <v>3034054.76</v>
      </c>
      <c r="I39" s="78">
        <v>3368197.44</v>
      </c>
      <c r="J39" s="78">
        <v>-334142.68</v>
      </c>
      <c r="K39" s="76">
        <f t="shared" si="3"/>
        <v>-9.9205193861794563E-2</v>
      </c>
      <c r="L39" s="78">
        <v>9000000</v>
      </c>
      <c r="M39" s="80">
        <f>H39/L39</f>
        <v>0.33711719555555553</v>
      </c>
      <c r="N39" s="75"/>
    </row>
    <row r="40" spans="1:14" ht="9" x14ac:dyDescent="0.15">
      <c r="A40" s="67" t="s">
        <v>49</v>
      </c>
      <c r="B40" s="78" t="s">
        <v>98</v>
      </c>
      <c r="C40" s="78" t="s">
        <v>98</v>
      </c>
      <c r="D40" s="78" t="s">
        <v>98</v>
      </c>
      <c r="E40" s="79" t="s">
        <v>98</v>
      </c>
      <c r="G40" s="67" t="s">
        <v>49</v>
      </c>
      <c r="H40" s="78" t="s">
        <v>98</v>
      </c>
      <c r="I40" s="78" t="s">
        <v>98</v>
      </c>
      <c r="J40" s="78" t="s">
        <v>98</v>
      </c>
      <c r="K40" s="76" t="str">
        <f t="shared" si="3"/>
        <v/>
      </c>
      <c r="L40" s="78">
        <v>3700000</v>
      </c>
      <c r="M40" s="80"/>
      <c r="N40" s="75"/>
    </row>
    <row r="41" spans="1:14" ht="9" x14ac:dyDescent="0.15">
      <c r="A41" s="67" t="s">
        <v>69</v>
      </c>
      <c r="B41" s="78">
        <v>1862</v>
      </c>
      <c r="C41" s="78">
        <v>172446.15</v>
      </c>
      <c r="D41" s="78">
        <v>1779.76</v>
      </c>
      <c r="E41" s="79">
        <v>-168804.39</v>
      </c>
      <c r="G41" s="67" t="s">
        <v>69</v>
      </c>
      <c r="H41" s="78">
        <v>984604.46</v>
      </c>
      <c r="I41" s="78">
        <v>1677488.57</v>
      </c>
      <c r="J41" s="78">
        <v>-692884.11</v>
      </c>
      <c r="K41" s="76">
        <f t="shared" si="3"/>
        <v>-0.41304848354346763</v>
      </c>
      <c r="L41" s="78">
        <v>6536660</v>
      </c>
      <c r="M41" s="80">
        <f>H41/L41</f>
        <v>0.15062806693326561</v>
      </c>
      <c r="N41" s="75"/>
    </row>
    <row r="42" spans="1:14" ht="9" x14ac:dyDescent="0.15">
      <c r="A42" s="67" t="s">
        <v>54</v>
      </c>
      <c r="B42" s="78"/>
      <c r="C42" s="78"/>
      <c r="D42" s="78"/>
      <c r="E42" s="79"/>
      <c r="G42" s="67" t="s">
        <v>54</v>
      </c>
      <c r="H42" s="78"/>
      <c r="I42" s="78"/>
      <c r="J42" s="78"/>
      <c r="K42" s="76" t="str">
        <f t="shared" si="3"/>
        <v/>
      </c>
      <c r="L42" s="78"/>
      <c r="M42" s="80"/>
      <c r="N42" s="75"/>
    </row>
    <row r="43" spans="1:14" ht="5.0999999999999996" customHeight="1" x14ac:dyDescent="0.15">
      <c r="A43" s="77"/>
      <c r="B43" s="82"/>
      <c r="C43" s="82"/>
      <c r="D43" s="82"/>
      <c r="E43" s="81"/>
      <c r="G43" s="77"/>
      <c r="H43" s="82"/>
      <c r="I43" s="82"/>
      <c r="J43" s="82"/>
      <c r="K43" s="83"/>
      <c r="L43" s="82"/>
      <c r="M43" s="84"/>
      <c r="N43" s="75"/>
    </row>
    <row r="44" spans="1:14" ht="3" customHeight="1" x14ac:dyDescent="0.15">
      <c r="A44" s="67"/>
      <c r="B44" s="78"/>
      <c r="C44" s="78"/>
      <c r="D44" s="78"/>
      <c r="E44" s="79"/>
      <c r="G44" s="67"/>
      <c r="H44" s="78"/>
      <c r="I44" s="78"/>
      <c r="J44" s="78"/>
      <c r="K44" s="76"/>
      <c r="L44" s="78"/>
      <c r="M44" s="80"/>
      <c r="N44" s="75"/>
    </row>
    <row r="45" spans="1:14" s="11" customFormat="1" ht="9" x14ac:dyDescent="0.15">
      <c r="A45" s="69" t="s">
        <v>37</v>
      </c>
      <c r="B45" s="66">
        <v>80137876.400000006</v>
      </c>
      <c r="C45" s="66">
        <v>53857640.68</v>
      </c>
      <c r="D45" s="66">
        <v>1013492.91</v>
      </c>
      <c r="E45" s="86">
        <v>27293728.629999999</v>
      </c>
      <c r="G45" s="69" t="s">
        <v>37</v>
      </c>
      <c r="H45" s="66">
        <v>236697703.25999999</v>
      </c>
      <c r="I45" s="66">
        <v>256395647.75</v>
      </c>
      <c r="J45" s="66">
        <v>-19697944.489999998</v>
      </c>
      <c r="K45" s="87">
        <f>IF(ISERROR((H45-I45)/ABS(I45)),"",(H45-I45)/ABS(I45))</f>
        <v>-7.6826360598782867E-2</v>
      </c>
      <c r="L45" s="66">
        <v>1080636660</v>
      </c>
      <c r="M45" s="88">
        <f>H45/L45</f>
        <v>0.2190354186762459</v>
      </c>
      <c r="N45" s="71"/>
    </row>
    <row r="46" spans="1:14" ht="3" customHeight="1" x14ac:dyDescent="0.15">
      <c r="A46" s="77"/>
      <c r="B46" s="82"/>
      <c r="C46" s="82"/>
      <c r="D46" s="82"/>
      <c r="E46" s="81"/>
      <c r="G46" s="77"/>
      <c r="H46" s="82"/>
      <c r="I46" s="82"/>
      <c r="J46" s="82"/>
      <c r="K46" s="83"/>
      <c r="L46" s="82"/>
      <c r="M46" s="84"/>
      <c r="N46" s="75"/>
    </row>
    <row r="47" spans="1:14" ht="5.0999999999999996" customHeight="1" x14ac:dyDescent="0.15">
      <c r="A47" s="67"/>
      <c r="B47" s="78"/>
      <c r="C47" s="78"/>
      <c r="D47" s="78"/>
      <c r="E47" s="79"/>
      <c r="G47" s="67"/>
      <c r="H47" s="78"/>
      <c r="I47" s="78"/>
      <c r="J47" s="78"/>
      <c r="K47" s="76"/>
      <c r="L47" s="78"/>
      <c r="M47" s="80"/>
      <c r="N47" s="75"/>
    </row>
    <row r="48" spans="1:14" ht="9" x14ac:dyDescent="0.15">
      <c r="A48" s="67" t="s">
        <v>85</v>
      </c>
      <c r="B48" s="78">
        <v>76375398.290000007</v>
      </c>
      <c r="C48" s="78">
        <v>30113405.449999999</v>
      </c>
      <c r="D48" s="78">
        <v>480874.92</v>
      </c>
      <c r="E48" s="79">
        <v>46742867.759999998</v>
      </c>
      <c r="G48" s="67" t="s">
        <v>85</v>
      </c>
      <c r="H48" s="78">
        <v>159177710.84</v>
      </c>
      <c r="I48" s="78">
        <v>136134993.88999999</v>
      </c>
      <c r="J48" s="78">
        <v>23042716.949999999</v>
      </c>
      <c r="K48" s="76">
        <f t="shared" ref="K48:K65" si="4">IF(ISERROR((H48-I48)/ABS(I48)),"",(H48-I48)/ABS(I48))</f>
        <v>0.16926373073935003</v>
      </c>
      <c r="L48" s="78">
        <v>616911480</v>
      </c>
      <c r="M48" s="80">
        <f>H48/L48</f>
        <v>0.25802358361040711</v>
      </c>
      <c r="N48" s="75"/>
    </row>
    <row r="49" spans="1:14" ht="9" x14ac:dyDescent="0.15">
      <c r="A49" s="67" t="s">
        <v>70</v>
      </c>
      <c r="B49" s="78">
        <v>2476131.06</v>
      </c>
      <c r="C49" s="78">
        <v>10868.48</v>
      </c>
      <c r="D49" s="78">
        <v>507.97</v>
      </c>
      <c r="E49" s="79">
        <v>2465770.5499999998</v>
      </c>
      <c r="G49" s="67" t="s">
        <v>70</v>
      </c>
      <c r="H49" s="78">
        <v>7860375.5099999998</v>
      </c>
      <c r="I49" s="78">
        <v>5688824.8200000003</v>
      </c>
      <c r="J49" s="78">
        <v>2171550.69</v>
      </c>
      <c r="K49" s="76">
        <f t="shared" si="4"/>
        <v>0.38172219372365895</v>
      </c>
      <c r="L49" s="78">
        <v>20400000</v>
      </c>
      <c r="M49" s="80">
        <f>H49/L49</f>
        <v>0.38531252499999996</v>
      </c>
      <c r="N49" s="75"/>
    </row>
    <row r="50" spans="1:14" ht="9" x14ac:dyDescent="0.15">
      <c r="A50" s="67" t="s">
        <v>50</v>
      </c>
      <c r="B50" s="78">
        <v>511120.24</v>
      </c>
      <c r="C50" s="78">
        <v>2918.42</v>
      </c>
      <c r="D50" s="78">
        <v>31166.080000000002</v>
      </c>
      <c r="E50" s="79">
        <v>539367.9</v>
      </c>
      <c r="G50" s="67" t="s">
        <v>50</v>
      </c>
      <c r="H50" s="78">
        <v>2360967.42</v>
      </c>
      <c r="I50" s="78">
        <v>2189714.73</v>
      </c>
      <c r="J50" s="78">
        <v>171252.69</v>
      </c>
      <c r="K50" s="76">
        <f t="shared" si="4"/>
        <v>7.8207762707062742E-2</v>
      </c>
      <c r="L50" s="78">
        <v>5800000</v>
      </c>
      <c r="M50" s="80">
        <f>H50/L50</f>
        <v>0.40706334827586205</v>
      </c>
      <c r="N50" s="75"/>
    </row>
    <row r="51" spans="1:14" ht="9" x14ac:dyDescent="0.15">
      <c r="A51" s="67" t="s">
        <v>71</v>
      </c>
      <c r="B51" s="78">
        <v>522212.08</v>
      </c>
      <c r="C51" s="78" t="s">
        <v>98</v>
      </c>
      <c r="D51" s="78" t="s">
        <v>98</v>
      </c>
      <c r="E51" s="79">
        <v>522212.08</v>
      </c>
      <c r="G51" s="67" t="s">
        <v>71</v>
      </c>
      <c r="H51" s="78">
        <v>1544276.76</v>
      </c>
      <c r="I51" s="78">
        <v>546372.07999999996</v>
      </c>
      <c r="J51" s="78">
        <v>997904.68</v>
      </c>
      <c r="K51" s="76">
        <f t="shared" si="4"/>
        <v>1.8264196076783428</v>
      </c>
      <c r="L51" s="78">
        <v>2500000</v>
      </c>
      <c r="M51" s="80">
        <f>H51/L51</f>
        <v>0.61771070400000005</v>
      </c>
      <c r="N51" s="75"/>
    </row>
    <row r="52" spans="1:14" ht="9" x14ac:dyDescent="0.15">
      <c r="A52" s="67" t="s">
        <v>72</v>
      </c>
      <c r="B52" s="78"/>
      <c r="C52" s="78"/>
      <c r="D52" s="78"/>
      <c r="E52" s="79"/>
      <c r="G52" s="67" t="s">
        <v>72</v>
      </c>
      <c r="H52" s="78"/>
      <c r="I52" s="78"/>
      <c r="J52" s="78"/>
      <c r="K52" s="76" t="str">
        <f t="shared" si="4"/>
        <v/>
      </c>
      <c r="L52" s="78"/>
      <c r="M52" s="80"/>
      <c r="N52" s="75"/>
    </row>
    <row r="53" spans="1:14" ht="9" x14ac:dyDescent="0.15">
      <c r="A53" s="67" t="s">
        <v>51</v>
      </c>
      <c r="B53" s="78">
        <v>64073.23</v>
      </c>
      <c r="C53" s="78" t="s">
        <v>98</v>
      </c>
      <c r="D53" s="78" t="s">
        <v>98</v>
      </c>
      <c r="E53" s="79">
        <v>64073.23</v>
      </c>
      <c r="G53" s="67" t="s">
        <v>51</v>
      </c>
      <c r="H53" s="78">
        <v>183441.77</v>
      </c>
      <c r="I53" s="78">
        <v>256857.76</v>
      </c>
      <c r="J53" s="78">
        <v>-73415.990000000005</v>
      </c>
      <c r="K53" s="76">
        <f t="shared" si="4"/>
        <v>-0.28582352349409268</v>
      </c>
      <c r="L53" s="78">
        <v>591328</v>
      </c>
      <c r="M53" s="80">
        <f>H53/L53</f>
        <v>0.31021999634720493</v>
      </c>
      <c r="N53" s="75"/>
    </row>
    <row r="54" spans="1:14" ht="9" x14ac:dyDescent="0.15">
      <c r="A54" s="67" t="s">
        <v>52</v>
      </c>
      <c r="B54" s="78">
        <v>1442.93</v>
      </c>
      <c r="C54" s="78">
        <v>4931.2</v>
      </c>
      <c r="D54" s="78" t="s">
        <v>98</v>
      </c>
      <c r="E54" s="79">
        <v>-3488.27</v>
      </c>
      <c r="G54" s="67" t="s">
        <v>52</v>
      </c>
      <c r="H54" s="78">
        <v>6644.19</v>
      </c>
      <c r="I54" s="78">
        <v>9556.32</v>
      </c>
      <c r="J54" s="78">
        <v>-2912.13</v>
      </c>
      <c r="K54" s="76">
        <f t="shared" si="4"/>
        <v>-0.30473341202471244</v>
      </c>
      <c r="L54" s="78">
        <v>8812</v>
      </c>
      <c r="M54" s="80">
        <f>H54/L54</f>
        <v>0.75399341806627318</v>
      </c>
      <c r="N54" s="75"/>
    </row>
    <row r="55" spans="1:14" ht="9" x14ac:dyDescent="0.15">
      <c r="A55" s="67" t="s">
        <v>4</v>
      </c>
      <c r="B55" s="78"/>
      <c r="C55" s="78"/>
      <c r="D55" s="78"/>
      <c r="E55" s="79"/>
      <c r="G55" s="67" t="s">
        <v>4</v>
      </c>
      <c r="H55" s="78"/>
      <c r="I55" s="78"/>
      <c r="J55" s="78"/>
      <c r="K55" s="76" t="str">
        <f t="shared" si="4"/>
        <v/>
      </c>
      <c r="L55" s="78"/>
      <c r="M55" s="80"/>
      <c r="N55" s="75"/>
    </row>
    <row r="56" spans="1:14" ht="9" x14ac:dyDescent="0.15">
      <c r="A56" s="67" t="s">
        <v>61</v>
      </c>
      <c r="B56" s="78">
        <v>44914888.619999997</v>
      </c>
      <c r="C56" s="78">
        <v>323305.02</v>
      </c>
      <c r="D56" s="78" t="s">
        <v>98</v>
      </c>
      <c r="E56" s="79">
        <v>44591583.600000001</v>
      </c>
      <c r="G56" s="67" t="s">
        <v>61</v>
      </c>
      <c r="H56" s="78">
        <v>61123550.850000001</v>
      </c>
      <c r="I56" s="78">
        <v>48806309.409999996</v>
      </c>
      <c r="J56" s="78">
        <v>12317241.439999999</v>
      </c>
      <c r="K56" s="76">
        <f t="shared" si="4"/>
        <v>0.2523698593255303</v>
      </c>
      <c r="L56" s="78">
        <v>227469280</v>
      </c>
      <c r="M56" s="80">
        <f>H56/L56</f>
        <v>0.26871123366636585</v>
      </c>
      <c r="N56" s="75"/>
    </row>
    <row r="57" spans="1:14" ht="9" x14ac:dyDescent="0.15">
      <c r="A57" s="67" t="s">
        <v>45</v>
      </c>
      <c r="B57" s="78" t="s">
        <v>98</v>
      </c>
      <c r="C57" s="78">
        <v>1323.65</v>
      </c>
      <c r="D57" s="78" t="s">
        <v>98</v>
      </c>
      <c r="E57" s="79">
        <v>-1323.65</v>
      </c>
      <c r="G57" s="67" t="s">
        <v>45</v>
      </c>
      <c r="H57" s="78">
        <v>-1323.65</v>
      </c>
      <c r="I57" s="78">
        <v>-17266.82</v>
      </c>
      <c r="J57" s="78">
        <v>15943.17</v>
      </c>
      <c r="K57" s="76">
        <f t="shared" si="4"/>
        <v>0.9233414143426526</v>
      </c>
      <c r="L57" s="78">
        <v>-21086</v>
      </c>
      <c r="M57" s="80">
        <f t="shared" ref="M57:M65" si="5">H57/L57</f>
        <v>6.2773878402731673E-2</v>
      </c>
      <c r="N57" s="75"/>
    </row>
    <row r="58" spans="1:14" ht="9" x14ac:dyDescent="0.15">
      <c r="A58" s="67" t="s">
        <v>53</v>
      </c>
      <c r="B58" s="78">
        <v>6170590.3300000001</v>
      </c>
      <c r="C58" s="78" t="s">
        <v>98</v>
      </c>
      <c r="D58" s="78" t="s">
        <v>98</v>
      </c>
      <c r="E58" s="79">
        <v>6170590.3300000001</v>
      </c>
      <c r="G58" s="67" t="s">
        <v>53</v>
      </c>
      <c r="H58" s="78">
        <v>12099809.970000001</v>
      </c>
      <c r="I58" s="78">
        <v>15613787.92</v>
      </c>
      <c r="J58" s="78">
        <v>-3513977.95</v>
      </c>
      <c r="K58" s="76">
        <f t="shared" si="4"/>
        <v>-0.22505608299565011</v>
      </c>
      <c r="L58" s="78">
        <v>62203700</v>
      </c>
      <c r="M58" s="80">
        <f t="shared" si="5"/>
        <v>0.19451913583918642</v>
      </c>
      <c r="N58" s="75"/>
    </row>
    <row r="59" spans="1:14" ht="9" x14ac:dyDescent="0.15">
      <c r="A59" s="67" t="s">
        <v>5</v>
      </c>
      <c r="B59" s="78">
        <v>51666.34</v>
      </c>
      <c r="C59" s="78">
        <v>50295.43</v>
      </c>
      <c r="D59" s="78" t="s">
        <v>98</v>
      </c>
      <c r="E59" s="79">
        <v>1370.91</v>
      </c>
      <c r="G59" s="67" t="s">
        <v>5</v>
      </c>
      <c r="H59" s="78">
        <v>98943.47</v>
      </c>
      <c r="I59" s="78">
        <v>85970.74</v>
      </c>
      <c r="J59" s="78">
        <v>12972.73</v>
      </c>
      <c r="K59" s="76">
        <f t="shared" si="4"/>
        <v>0.15089703775959118</v>
      </c>
      <c r="L59" s="78">
        <v>227080</v>
      </c>
      <c r="M59" s="80">
        <f t="shared" si="5"/>
        <v>0.43572075920380482</v>
      </c>
      <c r="N59" s="75"/>
    </row>
    <row r="60" spans="1:14" ht="9" x14ac:dyDescent="0.15">
      <c r="A60" s="67" t="s">
        <v>42</v>
      </c>
      <c r="B60" s="78">
        <v>1218971.6299999999</v>
      </c>
      <c r="C60" s="78" t="s">
        <v>98</v>
      </c>
      <c r="D60" s="78" t="s">
        <v>98</v>
      </c>
      <c r="E60" s="79">
        <v>1218971.6299999999</v>
      </c>
      <c r="G60" s="67" t="s">
        <v>42</v>
      </c>
      <c r="H60" s="78">
        <v>3053049.47</v>
      </c>
      <c r="I60" s="78">
        <v>2052471.84</v>
      </c>
      <c r="J60" s="78">
        <v>1000577.63</v>
      </c>
      <c r="K60" s="76">
        <f t="shared" si="4"/>
        <v>0.4874988345759716</v>
      </c>
      <c r="L60" s="78">
        <v>9796880</v>
      </c>
      <c r="M60" s="80">
        <f t="shared" si="5"/>
        <v>0.31163487457231281</v>
      </c>
      <c r="N60" s="75"/>
    </row>
    <row r="61" spans="1:14" ht="9" x14ac:dyDescent="0.15">
      <c r="A61" s="67" t="s">
        <v>73</v>
      </c>
      <c r="B61" s="78"/>
      <c r="C61" s="78"/>
      <c r="D61" s="78"/>
      <c r="E61" s="79"/>
      <c r="G61" s="67" t="s">
        <v>73</v>
      </c>
      <c r="H61" s="78"/>
      <c r="I61" s="78"/>
      <c r="J61" s="78"/>
      <c r="K61" s="76" t="str">
        <f t="shared" si="4"/>
        <v/>
      </c>
      <c r="L61" s="78"/>
      <c r="M61" s="80"/>
      <c r="N61" s="75"/>
    </row>
    <row r="62" spans="1:14" ht="9" x14ac:dyDescent="0.15">
      <c r="A62" s="67" t="s">
        <v>74</v>
      </c>
      <c r="B62" s="78">
        <v>1253509.6100000001</v>
      </c>
      <c r="C62" s="78" t="s">
        <v>98</v>
      </c>
      <c r="D62" s="78">
        <v>12.49</v>
      </c>
      <c r="E62" s="79">
        <v>1253522.1000000001</v>
      </c>
      <c r="G62" s="67" t="s">
        <v>74</v>
      </c>
      <c r="H62" s="78">
        <v>3516612.83</v>
      </c>
      <c r="I62" s="78">
        <v>2680555.96</v>
      </c>
      <c r="J62" s="78">
        <v>836056.87</v>
      </c>
      <c r="K62" s="76">
        <f t="shared" si="4"/>
        <v>0.31189681636043892</v>
      </c>
      <c r="L62" s="78">
        <v>11800000</v>
      </c>
      <c r="M62" s="80">
        <f t="shared" si="5"/>
        <v>0.29801803644067798</v>
      </c>
      <c r="N62" s="75"/>
    </row>
    <row r="63" spans="1:14" ht="9" x14ac:dyDescent="0.15">
      <c r="A63" s="67" t="s">
        <v>75</v>
      </c>
      <c r="B63" s="78">
        <v>305041.46999999997</v>
      </c>
      <c r="C63" s="78" t="s">
        <v>98</v>
      </c>
      <c r="D63" s="78" t="s">
        <v>98</v>
      </c>
      <c r="E63" s="79">
        <v>305041.46999999997</v>
      </c>
      <c r="G63" s="67" t="s">
        <v>75</v>
      </c>
      <c r="H63" s="78">
        <v>604710.38</v>
      </c>
      <c r="I63" s="78">
        <v>551581.46</v>
      </c>
      <c r="J63" s="78">
        <v>53128.92</v>
      </c>
      <c r="K63" s="76">
        <f t="shared" si="4"/>
        <v>9.6321076491584848E-2</v>
      </c>
      <c r="L63" s="78">
        <v>1400000</v>
      </c>
      <c r="M63" s="80">
        <f t="shared" si="5"/>
        <v>0.43193598571428571</v>
      </c>
      <c r="N63" s="75"/>
    </row>
    <row r="64" spans="1:14" ht="9" x14ac:dyDescent="0.15">
      <c r="A64" s="67" t="s">
        <v>76</v>
      </c>
      <c r="B64" s="78">
        <v>1003.5</v>
      </c>
      <c r="C64" s="78" t="s">
        <v>98</v>
      </c>
      <c r="D64" s="78" t="s">
        <v>98</v>
      </c>
      <c r="E64" s="79">
        <v>1003.5</v>
      </c>
      <c r="G64" s="67" t="s">
        <v>76</v>
      </c>
      <c r="H64" s="78">
        <v>49267.62</v>
      </c>
      <c r="I64" s="78">
        <v>57984.18</v>
      </c>
      <c r="J64" s="78">
        <v>-8716.56</v>
      </c>
      <c r="K64" s="76">
        <f t="shared" si="4"/>
        <v>-0.15032652009565364</v>
      </c>
      <c r="L64" s="78">
        <v>310000</v>
      </c>
      <c r="M64" s="80">
        <f t="shared" si="5"/>
        <v>0.15892780645161292</v>
      </c>
      <c r="N64" s="75"/>
    </row>
    <row r="65" spans="1:14" ht="9" x14ac:dyDescent="0.15">
      <c r="A65" s="67" t="s">
        <v>54</v>
      </c>
      <c r="B65" s="78" t="s">
        <v>98</v>
      </c>
      <c r="C65" s="78">
        <v>2321.48</v>
      </c>
      <c r="D65" s="78" t="s">
        <v>98</v>
      </c>
      <c r="E65" s="79">
        <v>-2321.48</v>
      </c>
      <c r="G65" s="67" t="s">
        <v>54</v>
      </c>
      <c r="H65" s="78">
        <v>-2321.48</v>
      </c>
      <c r="I65" s="78">
        <v>-2943.48</v>
      </c>
      <c r="J65" s="78">
        <v>622</v>
      </c>
      <c r="K65" s="76">
        <f t="shared" si="4"/>
        <v>0.2113144984847867</v>
      </c>
      <c r="L65" s="78">
        <v>-38928</v>
      </c>
      <c r="M65" s="80">
        <f t="shared" si="5"/>
        <v>5.963522400328812E-2</v>
      </c>
      <c r="N65" s="75"/>
    </row>
    <row r="66" spans="1:14" ht="5.0999999999999996" customHeight="1" x14ac:dyDescent="0.15">
      <c r="A66" s="77"/>
      <c r="B66" s="82"/>
      <c r="C66" s="82"/>
      <c r="D66" s="82"/>
      <c r="E66" s="81"/>
      <c r="G66" s="77"/>
      <c r="H66" s="82"/>
      <c r="I66" s="82"/>
      <c r="J66" s="82"/>
      <c r="K66" s="83"/>
      <c r="L66" s="82"/>
      <c r="M66" s="84"/>
      <c r="N66" s="75"/>
    </row>
    <row r="67" spans="1:14" ht="3" customHeight="1" x14ac:dyDescent="0.15">
      <c r="A67" s="67"/>
      <c r="B67" s="78"/>
      <c r="C67" s="78"/>
      <c r="D67" s="78"/>
      <c r="E67" s="79"/>
      <c r="G67" s="67"/>
      <c r="H67" s="78"/>
      <c r="I67" s="78"/>
      <c r="J67" s="78"/>
      <c r="K67" s="76"/>
      <c r="L67" s="78"/>
      <c r="M67" s="80"/>
      <c r="N67" s="75"/>
    </row>
    <row r="68" spans="1:14" s="11" customFormat="1" ht="9" x14ac:dyDescent="0.15">
      <c r="A68" s="69" t="s">
        <v>10</v>
      </c>
      <c r="B68" s="66">
        <v>133866049.33</v>
      </c>
      <c r="C68" s="66">
        <v>30509369.129999999</v>
      </c>
      <c r="D68" s="66">
        <v>512561.46</v>
      </c>
      <c r="E68" s="86">
        <v>103869241.66</v>
      </c>
      <c r="G68" s="69" t="s">
        <v>10</v>
      </c>
      <c r="H68" s="66">
        <v>251675715.94999999</v>
      </c>
      <c r="I68" s="66">
        <v>214654770.81</v>
      </c>
      <c r="J68" s="66">
        <v>37020945.140000001</v>
      </c>
      <c r="K68" s="87">
        <f>IF(ISERROR((H68-I68)/ABS(I68)),"",(H68-I68)/ABS(I68))</f>
        <v>0.17246737633783499</v>
      </c>
      <c r="L68" s="66">
        <v>959358546</v>
      </c>
      <c r="M68" s="88">
        <f>H68/L68</f>
        <v>0.26233749310865051</v>
      </c>
      <c r="N68" s="71"/>
    </row>
    <row r="69" spans="1:14" ht="3" customHeight="1" x14ac:dyDescent="0.15">
      <c r="A69" s="77"/>
      <c r="B69" s="82"/>
      <c r="C69" s="82"/>
      <c r="D69" s="82"/>
      <c r="E69" s="81"/>
      <c r="G69" s="89"/>
      <c r="H69" s="82"/>
      <c r="I69" s="82"/>
      <c r="J69" s="82"/>
      <c r="K69" s="83"/>
      <c r="L69" s="82"/>
      <c r="M69" s="84"/>
      <c r="N69" s="75"/>
    </row>
    <row r="70" spans="1:14" ht="5.0999999999999996" customHeight="1" x14ac:dyDescent="0.15">
      <c r="A70" s="67"/>
      <c r="B70" s="78"/>
      <c r="C70" s="78"/>
      <c r="D70" s="78"/>
      <c r="E70" s="79"/>
      <c r="G70" s="77"/>
      <c r="H70" s="78"/>
      <c r="I70" s="78"/>
      <c r="J70" s="78"/>
      <c r="K70" s="76"/>
      <c r="L70" s="78"/>
      <c r="M70" s="80"/>
      <c r="N70" s="75"/>
    </row>
    <row r="71" spans="1:14" ht="9" x14ac:dyDescent="0.15">
      <c r="A71" s="67" t="s">
        <v>6</v>
      </c>
      <c r="B71" s="78">
        <v>9262.76</v>
      </c>
      <c r="C71" s="78" t="s">
        <v>98</v>
      </c>
      <c r="D71" s="78" t="s">
        <v>98</v>
      </c>
      <c r="E71" s="79">
        <v>9262.76</v>
      </c>
      <c r="G71" s="67" t="s">
        <v>6</v>
      </c>
      <c r="H71" s="78">
        <v>9262.76</v>
      </c>
      <c r="I71" s="78">
        <v>157008.91</v>
      </c>
      <c r="J71" s="78">
        <v>-147746.15</v>
      </c>
      <c r="K71" s="76">
        <f t="shared" ref="K71:K73" si="6">IF(ISERROR((H71-I71)/ABS(I71)),"",(H71-I71)/ABS(I71))</f>
        <v>-0.9410048767296072</v>
      </c>
      <c r="L71" s="78">
        <v>308000</v>
      </c>
      <c r="M71" s="80">
        <f>H71/L71</f>
        <v>3.0073896103896106E-2</v>
      </c>
      <c r="N71" s="75"/>
    </row>
    <row r="72" spans="1:14" ht="9" x14ac:dyDescent="0.15">
      <c r="A72" s="67" t="s">
        <v>77</v>
      </c>
      <c r="B72" s="78">
        <v>10495.42</v>
      </c>
      <c r="C72" s="78">
        <v>3065.43</v>
      </c>
      <c r="D72" s="78">
        <v>575.29999999999995</v>
      </c>
      <c r="E72" s="79">
        <v>8005.29</v>
      </c>
      <c r="G72" s="67" t="s">
        <v>77</v>
      </c>
      <c r="H72" s="78">
        <v>358193.57</v>
      </c>
      <c r="I72" s="78">
        <v>388293.77</v>
      </c>
      <c r="J72" s="78">
        <v>-30100.2</v>
      </c>
      <c r="K72" s="76">
        <f t="shared" si="6"/>
        <v>-7.7519142272099828E-2</v>
      </c>
      <c r="L72" s="78">
        <v>2800000</v>
      </c>
      <c r="M72" s="80">
        <f>H72/L72</f>
        <v>0.12792627500000001</v>
      </c>
      <c r="N72" s="75"/>
    </row>
    <row r="73" spans="1:14" ht="9" x14ac:dyDescent="0.15">
      <c r="A73" s="67" t="s">
        <v>55</v>
      </c>
      <c r="B73" s="78">
        <v>34979.160000000003</v>
      </c>
      <c r="C73" s="78" t="s">
        <v>98</v>
      </c>
      <c r="D73" s="78" t="s">
        <v>98</v>
      </c>
      <c r="E73" s="79">
        <v>34979.160000000003</v>
      </c>
      <c r="G73" s="67" t="s">
        <v>55</v>
      </c>
      <c r="H73" s="78">
        <v>-23151.05</v>
      </c>
      <c r="I73" s="78">
        <v>154886.04</v>
      </c>
      <c r="J73" s="78">
        <v>-178037.09</v>
      </c>
      <c r="K73" s="76">
        <f t="shared" si="6"/>
        <v>-1.1494715082133935</v>
      </c>
      <c r="L73" s="78">
        <v>615000</v>
      </c>
      <c r="M73" s="80">
        <f>H73/L73</f>
        <v>-3.7643983739837399E-2</v>
      </c>
      <c r="N73" s="75"/>
    </row>
    <row r="74" spans="1:14" ht="5.0999999999999996" customHeight="1" x14ac:dyDescent="0.15">
      <c r="A74" s="77"/>
      <c r="B74" s="82"/>
      <c r="C74" s="82"/>
      <c r="D74" s="82"/>
      <c r="E74" s="81"/>
      <c r="G74" s="77"/>
      <c r="H74" s="82"/>
      <c r="I74" s="82"/>
      <c r="J74" s="82"/>
      <c r="K74" s="83"/>
      <c r="L74" s="82"/>
      <c r="M74" s="84"/>
      <c r="N74" s="75"/>
    </row>
    <row r="75" spans="1:14" ht="3" customHeight="1" x14ac:dyDescent="0.15">
      <c r="A75" s="67"/>
      <c r="B75" s="78"/>
      <c r="C75" s="78"/>
      <c r="D75" s="78"/>
      <c r="E75" s="79"/>
      <c r="G75" s="67"/>
      <c r="H75" s="78"/>
      <c r="I75" s="78"/>
      <c r="J75" s="78"/>
      <c r="K75" s="76"/>
      <c r="L75" s="78"/>
      <c r="M75" s="80"/>
      <c r="N75" s="75"/>
    </row>
    <row r="76" spans="1:14" s="11" customFormat="1" ht="9" x14ac:dyDescent="0.15">
      <c r="A76" s="69" t="s">
        <v>78</v>
      </c>
      <c r="B76" s="66">
        <v>54737.34</v>
      </c>
      <c r="C76" s="66">
        <v>3065.43</v>
      </c>
      <c r="D76" s="66">
        <v>575.29999999999995</v>
      </c>
      <c r="E76" s="86">
        <v>52247.21</v>
      </c>
      <c r="G76" s="69" t="s">
        <v>78</v>
      </c>
      <c r="H76" s="66">
        <v>344305.28</v>
      </c>
      <c r="I76" s="66">
        <v>700188.72</v>
      </c>
      <c r="J76" s="66">
        <v>-355883.44</v>
      </c>
      <c r="K76" s="87">
        <f>IF(ISERROR((H76-I76)/ABS(I76)),"",(H76-I76)/ABS(I76))</f>
        <v>-0.50826788526384714</v>
      </c>
      <c r="L76" s="66">
        <v>3723000</v>
      </c>
      <c r="M76" s="88">
        <f>H76/L76</f>
        <v>9.2480601665323667E-2</v>
      </c>
      <c r="N76" s="71"/>
    </row>
    <row r="77" spans="1:14" ht="3" customHeight="1" x14ac:dyDescent="0.15">
      <c r="A77" s="77"/>
      <c r="B77" s="82"/>
      <c r="C77" s="82"/>
      <c r="D77" s="82"/>
      <c r="E77" s="81"/>
      <c r="G77" s="77"/>
      <c r="H77" s="82"/>
      <c r="I77" s="82"/>
      <c r="J77" s="82"/>
      <c r="K77" s="83"/>
      <c r="L77" s="82"/>
      <c r="M77" s="84"/>
      <c r="N77" s="75"/>
    </row>
    <row r="78" spans="1:14" ht="5.0999999999999996" customHeight="1" x14ac:dyDescent="0.15">
      <c r="A78" s="67"/>
      <c r="B78" s="78"/>
      <c r="C78" s="78"/>
      <c r="D78" s="78"/>
      <c r="E78" s="79"/>
      <c r="G78" s="67"/>
      <c r="H78" s="78"/>
      <c r="I78" s="78"/>
      <c r="J78" s="78"/>
      <c r="K78" s="76"/>
      <c r="L78" s="78"/>
      <c r="M78" s="80"/>
      <c r="N78" s="75"/>
    </row>
    <row r="79" spans="1:14" ht="9" x14ac:dyDescent="0.15">
      <c r="A79" s="67" t="s">
        <v>7</v>
      </c>
      <c r="B79" s="78">
        <v>74130.52</v>
      </c>
      <c r="C79" s="78" t="s">
        <v>98</v>
      </c>
      <c r="D79" s="78" t="s">
        <v>98</v>
      </c>
      <c r="E79" s="79">
        <v>74130.52</v>
      </c>
      <c r="G79" s="67" t="s">
        <v>7</v>
      </c>
      <c r="H79" s="78">
        <v>261294.56</v>
      </c>
      <c r="I79" s="78">
        <v>299725.48</v>
      </c>
      <c r="J79" s="78">
        <v>-38430.92</v>
      </c>
      <c r="K79" s="76">
        <f t="shared" ref="K79:K81" si="7">IF(ISERROR((H79-I79)/ABS(I79)),"",(H79-I79)/ABS(I79))</f>
        <v>-0.12822039687783629</v>
      </c>
      <c r="L79" s="78">
        <v>1100000</v>
      </c>
      <c r="M79" s="80">
        <f>H79/L79</f>
        <v>0.2375405090909091</v>
      </c>
      <c r="N79" s="75"/>
    </row>
    <row r="80" spans="1:14" ht="9" x14ac:dyDescent="0.15">
      <c r="A80" s="67" t="s">
        <v>56</v>
      </c>
      <c r="B80" s="78">
        <v>93262.22</v>
      </c>
      <c r="C80" s="78" t="s">
        <v>98</v>
      </c>
      <c r="D80" s="78">
        <v>1174.48</v>
      </c>
      <c r="E80" s="79">
        <v>94436.7</v>
      </c>
      <c r="G80" s="67" t="s">
        <v>56</v>
      </c>
      <c r="H80" s="78">
        <v>479916.73</v>
      </c>
      <c r="I80" s="78">
        <v>353579.16</v>
      </c>
      <c r="J80" s="78">
        <v>126337.57</v>
      </c>
      <c r="K80" s="76">
        <f t="shared" si="7"/>
        <v>0.3573105666069234</v>
      </c>
      <c r="L80" s="78">
        <v>1300000</v>
      </c>
      <c r="M80" s="80">
        <f>H80/L80</f>
        <v>0.36916671538461537</v>
      </c>
      <c r="N80" s="75"/>
    </row>
    <row r="81" spans="1:14" ht="9" x14ac:dyDescent="0.15">
      <c r="A81" s="67" t="s">
        <v>57</v>
      </c>
      <c r="B81" s="78">
        <v>32339.67</v>
      </c>
      <c r="C81" s="78" t="s">
        <v>98</v>
      </c>
      <c r="D81" s="78">
        <v>21337.86</v>
      </c>
      <c r="E81" s="79">
        <v>53677.53</v>
      </c>
      <c r="G81" s="67" t="s">
        <v>57</v>
      </c>
      <c r="H81" s="78">
        <v>153704.98000000001</v>
      </c>
      <c r="I81" s="78">
        <v>189759.38</v>
      </c>
      <c r="J81" s="78">
        <v>-36054.400000000001</v>
      </c>
      <c r="K81" s="76">
        <f t="shared" si="7"/>
        <v>-0.19000062078617666</v>
      </c>
      <c r="L81" s="78">
        <v>600000</v>
      </c>
      <c r="M81" s="80">
        <f>H81/L81</f>
        <v>0.25617496666666667</v>
      </c>
      <c r="N81" s="75"/>
    </row>
    <row r="82" spans="1:14" ht="5.0999999999999996" customHeight="1" x14ac:dyDescent="0.15">
      <c r="A82" s="77"/>
      <c r="B82" s="82"/>
      <c r="C82" s="82"/>
      <c r="D82" s="82"/>
      <c r="E82" s="81"/>
      <c r="G82" s="77"/>
      <c r="H82" s="82"/>
      <c r="I82" s="82"/>
      <c r="J82" s="82"/>
      <c r="K82" s="83"/>
      <c r="L82" s="82"/>
      <c r="M82" s="84"/>
      <c r="N82" s="75"/>
    </row>
    <row r="83" spans="1:14" ht="3" customHeight="1" x14ac:dyDescent="0.15">
      <c r="A83" s="67"/>
      <c r="B83" s="78"/>
      <c r="C83" s="78"/>
      <c r="D83" s="78"/>
      <c r="E83" s="79"/>
      <c r="G83" s="67"/>
      <c r="H83" s="78"/>
      <c r="I83" s="78"/>
      <c r="J83" s="78"/>
      <c r="K83" s="76"/>
      <c r="L83" s="78"/>
      <c r="M83" s="80"/>
      <c r="N83" s="75"/>
    </row>
    <row r="84" spans="1:14" s="11" customFormat="1" ht="9" x14ac:dyDescent="0.15">
      <c r="A84" s="69" t="s">
        <v>79</v>
      </c>
      <c r="B84" s="66">
        <v>254469.75</v>
      </c>
      <c r="C84" s="66">
        <v>3065.43</v>
      </c>
      <c r="D84" s="66">
        <v>23087.64</v>
      </c>
      <c r="E84" s="86">
        <v>274491.96000000002</v>
      </c>
      <c r="G84" s="69" t="s">
        <v>79</v>
      </c>
      <c r="H84" s="66">
        <v>1239221.55</v>
      </c>
      <c r="I84" s="66">
        <v>1543252.74</v>
      </c>
      <c r="J84" s="66">
        <v>-304031.19</v>
      </c>
      <c r="K84" s="87">
        <f>IF(ISERROR((H84-I84)/ABS(I84)),"",(H84-I84)/ABS(I84))</f>
        <v>-0.19700673915537642</v>
      </c>
      <c r="L84" s="66">
        <v>6723000</v>
      </c>
      <c r="M84" s="88">
        <f>H84/L84</f>
        <v>0.18432568049977691</v>
      </c>
      <c r="N84" s="71"/>
    </row>
    <row r="85" spans="1:14" ht="3" customHeight="1" x14ac:dyDescent="0.15">
      <c r="A85" s="77"/>
      <c r="B85" s="82"/>
      <c r="C85" s="82"/>
      <c r="D85" s="82"/>
      <c r="E85" s="81"/>
      <c r="G85" s="77"/>
      <c r="H85" s="82"/>
      <c r="I85" s="82"/>
      <c r="J85" s="82"/>
      <c r="K85" s="83"/>
      <c r="L85" s="82"/>
      <c r="M85" s="84"/>
      <c r="N85" s="75"/>
    </row>
    <row r="86" spans="1:14" ht="9.9499999999999993" customHeight="1" x14ac:dyDescent="0.15">
      <c r="A86" s="77"/>
      <c r="B86" s="82"/>
      <c r="C86" s="82"/>
      <c r="D86" s="82"/>
      <c r="E86" s="81"/>
      <c r="G86" s="77"/>
      <c r="H86" s="82"/>
      <c r="I86" s="82"/>
      <c r="J86" s="82"/>
      <c r="K86" s="83"/>
      <c r="L86" s="82"/>
      <c r="M86" s="84"/>
      <c r="N86" s="75"/>
    </row>
    <row r="87" spans="1:14" ht="3" customHeight="1" x14ac:dyDescent="0.15">
      <c r="A87" s="67"/>
      <c r="B87" s="78"/>
      <c r="C87" s="78"/>
      <c r="D87" s="78"/>
      <c r="E87" s="79"/>
      <c r="G87" s="67"/>
      <c r="H87" s="78"/>
      <c r="I87" s="78"/>
      <c r="J87" s="78"/>
      <c r="K87" s="76"/>
      <c r="L87" s="78"/>
      <c r="M87" s="80"/>
      <c r="N87" s="75"/>
    </row>
    <row r="88" spans="1:14" s="11" customFormat="1" ht="9" x14ac:dyDescent="0.15">
      <c r="A88" s="69" t="s">
        <v>80</v>
      </c>
      <c r="B88" s="66">
        <v>214258395.47999999</v>
      </c>
      <c r="C88" s="66">
        <v>84370075.239999995</v>
      </c>
      <c r="D88" s="66">
        <v>1549142.01</v>
      </c>
      <c r="E88" s="86">
        <v>131437462.25</v>
      </c>
      <c r="G88" s="69" t="s">
        <v>80</v>
      </c>
      <c r="H88" s="66">
        <v>489612640.75999999</v>
      </c>
      <c r="I88" s="66">
        <v>472593671.30000001</v>
      </c>
      <c r="J88" s="66">
        <v>17018969.460000001</v>
      </c>
      <c r="K88" s="87">
        <f>IF(ISERROR((H88-I88)/ABS(I88)),"",(H88-I88)/ABS(I88))</f>
        <v>3.6011843775191871E-2</v>
      </c>
      <c r="L88" s="66">
        <v>2046718206</v>
      </c>
      <c r="M88" s="88">
        <f>H88/L88</f>
        <v>0.23921839329160685</v>
      </c>
      <c r="N88" s="71"/>
    </row>
    <row r="89" spans="1:14" ht="3" customHeight="1" x14ac:dyDescent="0.15">
      <c r="A89" s="77"/>
      <c r="B89" s="82"/>
      <c r="C89" s="82"/>
      <c r="D89" s="82"/>
      <c r="E89" s="81"/>
      <c r="G89" s="77"/>
      <c r="H89" s="82"/>
      <c r="I89" s="82"/>
      <c r="J89" s="82"/>
      <c r="K89" s="83"/>
      <c r="L89" s="82"/>
      <c r="M89" s="84"/>
      <c r="N89" s="75"/>
    </row>
    <row r="90" spans="1:14" ht="5.0999999999999996" customHeight="1" x14ac:dyDescent="0.15">
      <c r="A90" s="67"/>
      <c r="B90" s="78"/>
      <c r="C90" s="78"/>
      <c r="D90" s="78"/>
      <c r="E90" s="79"/>
      <c r="G90" s="67"/>
      <c r="H90" s="78"/>
      <c r="I90" s="78"/>
      <c r="J90" s="78"/>
      <c r="K90" s="76"/>
      <c r="L90" s="78"/>
      <c r="M90" s="80"/>
      <c r="N90" s="75"/>
    </row>
    <row r="91" spans="1:14" ht="9" customHeight="1" x14ac:dyDescent="0.15">
      <c r="A91" s="67" t="s">
        <v>58</v>
      </c>
      <c r="B91" s="78"/>
      <c r="C91" s="78"/>
      <c r="D91" s="78"/>
      <c r="E91" s="79"/>
      <c r="G91" s="67" t="s">
        <v>58</v>
      </c>
      <c r="H91" s="78"/>
      <c r="I91" s="78"/>
      <c r="J91" s="78"/>
      <c r="K91" s="76"/>
      <c r="L91" s="78"/>
      <c r="M91" s="80"/>
      <c r="N91" s="75"/>
    </row>
    <row r="92" spans="1:14" ht="9" x14ac:dyDescent="0.15">
      <c r="A92" s="67" t="s">
        <v>60</v>
      </c>
      <c r="B92" s="78">
        <v>46986505.469999999</v>
      </c>
      <c r="C92" s="78" t="s">
        <v>98</v>
      </c>
      <c r="D92" s="78" t="s">
        <v>98</v>
      </c>
      <c r="E92" s="79">
        <v>46986505.469999999</v>
      </c>
      <c r="G92" s="67" t="s">
        <v>60</v>
      </c>
      <c r="H92" s="78">
        <v>46986505.469999999</v>
      </c>
      <c r="I92" s="78">
        <v>45305827.270000003</v>
      </c>
      <c r="J92" s="78">
        <v>1680678.2</v>
      </c>
      <c r="K92" s="76">
        <f t="shared" ref="K92:K93" si="8">IF(ISERROR((H92-I92)/ABS(I92)),"",(H92-I92)/ABS(I92))</f>
        <v>3.7096292050556687E-2</v>
      </c>
      <c r="L92" s="78">
        <v>176668240</v>
      </c>
      <c r="M92" s="80">
        <f t="shared" ref="M92:M93" si="9">H92/L92</f>
        <v>0.26595898317660266</v>
      </c>
      <c r="N92" s="75"/>
    </row>
    <row r="93" spans="1:14" ht="9" x14ac:dyDescent="0.15">
      <c r="A93" s="67" t="s">
        <v>59</v>
      </c>
      <c r="B93" s="78">
        <v>28202819.690000001</v>
      </c>
      <c r="C93" s="78">
        <v>3583170.08</v>
      </c>
      <c r="D93" s="78" t="s">
        <v>98</v>
      </c>
      <c r="E93" s="79">
        <v>24619649.609999999</v>
      </c>
      <c r="G93" s="67" t="s">
        <v>59</v>
      </c>
      <c r="H93" s="78">
        <v>24619649.609999999</v>
      </c>
      <c r="I93" s="78">
        <v>25123793.02</v>
      </c>
      <c r="J93" s="78">
        <v>-504143.41</v>
      </c>
      <c r="K93" s="76">
        <f t="shared" si="8"/>
        <v>-2.0066373321841677E-2</v>
      </c>
      <c r="L93" s="78">
        <v>100450460</v>
      </c>
      <c r="M93" s="80">
        <f t="shared" si="9"/>
        <v>0.24509245263784754</v>
      </c>
      <c r="N93" s="75"/>
    </row>
    <row r="94" spans="1:14" ht="5.0999999999999996" customHeight="1" x14ac:dyDescent="0.15">
      <c r="A94" s="77"/>
      <c r="B94" s="82"/>
      <c r="C94" s="82"/>
      <c r="D94" s="82"/>
      <c r="E94" s="81"/>
      <c r="G94" s="77"/>
      <c r="H94" s="82"/>
      <c r="I94" s="82"/>
      <c r="J94" s="82"/>
      <c r="K94" s="83"/>
      <c r="L94" s="82"/>
      <c r="M94" s="84"/>
      <c r="N94" s="75"/>
    </row>
    <row r="95" spans="1:14" ht="3" customHeight="1" x14ac:dyDescent="0.15">
      <c r="A95" s="77"/>
      <c r="B95" s="78"/>
      <c r="C95" s="78"/>
      <c r="D95" s="78"/>
      <c r="E95" s="79"/>
      <c r="G95" s="67"/>
      <c r="H95" s="78"/>
      <c r="I95" s="78"/>
      <c r="J95" s="78"/>
      <c r="K95" s="76"/>
      <c r="L95" s="78"/>
      <c r="M95" s="80"/>
      <c r="N95" s="75"/>
    </row>
    <row r="96" spans="1:14" s="11" customFormat="1" ht="9" x14ac:dyDescent="0.15">
      <c r="A96" s="69" t="s">
        <v>43</v>
      </c>
      <c r="B96" s="66">
        <v>75189325.159999996</v>
      </c>
      <c r="C96" s="66">
        <v>3583170.08</v>
      </c>
      <c r="D96" s="66" t="s">
        <v>98</v>
      </c>
      <c r="E96" s="86">
        <v>71606155.079999998</v>
      </c>
      <c r="G96" s="69" t="s">
        <v>43</v>
      </c>
      <c r="H96" s="66">
        <v>71606155.079999998</v>
      </c>
      <c r="I96" s="66">
        <v>70429620.290000007</v>
      </c>
      <c r="J96" s="66">
        <v>1176534.79</v>
      </c>
      <c r="K96" s="87">
        <f>IF(ISERROR((H96-I96)/ABS(I96)),"",(H96-I96)/ABS(I96))</f>
        <v>1.6705113347984961E-2</v>
      </c>
      <c r="L96" s="66">
        <v>277118700</v>
      </c>
      <c r="M96" s="88">
        <f>H96/L96</f>
        <v>0.25839524752389498</v>
      </c>
      <c r="N96" s="71"/>
    </row>
    <row r="97" spans="1:14" ht="3" customHeight="1" x14ac:dyDescent="0.15">
      <c r="A97" s="77"/>
      <c r="B97" s="82"/>
      <c r="C97" s="82"/>
      <c r="D97" s="82"/>
      <c r="E97" s="81"/>
      <c r="G97" s="77"/>
      <c r="H97" s="82"/>
      <c r="I97" s="82"/>
      <c r="J97" s="82"/>
      <c r="K97" s="83"/>
      <c r="L97" s="82"/>
      <c r="M97" s="84"/>
      <c r="N97" s="75"/>
    </row>
    <row r="98" spans="1:14" ht="5.0999999999999996" customHeight="1" x14ac:dyDescent="0.15">
      <c r="A98" s="67"/>
      <c r="B98" s="78"/>
      <c r="C98" s="78"/>
      <c r="D98" s="78"/>
      <c r="E98" s="79"/>
      <c r="G98" s="67"/>
      <c r="H98" s="78"/>
      <c r="I98" s="78"/>
      <c r="J98" s="78"/>
      <c r="K98" s="76"/>
      <c r="L98" s="78"/>
      <c r="M98" s="80"/>
      <c r="N98" s="75"/>
    </row>
    <row r="99" spans="1:14" ht="9" customHeight="1" x14ac:dyDescent="0.15">
      <c r="A99" s="67" t="s">
        <v>38</v>
      </c>
      <c r="B99" s="78"/>
      <c r="C99" s="78"/>
      <c r="D99" s="78"/>
      <c r="E99" s="79"/>
      <c r="G99" s="67" t="s">
        <v>38</v>
      </c>
      <c r="H99" s="78"/>
      <c r="I99" s="78"/>
      <c r="J99" s="78"/>
      <c r="K99" s="76"/>
      <c r="L99" s="78"/>
      <c r="M99" s="80"/>
      <c r="N99" s="75"/>
    </row>
    <row r="100" spans="1:14" ht="9" customHeight="1" x14ac:dyDescent="0.15">
      <c r="A100" s="67" t="s">
        <v>81</v>
      </c>
      <c r="B100" s="78"/>
      <c r="C100" s="78"/>
      <c r="D100" s="78"/>
      <c r="E100" s="79"/>
      <c r="G100" s="67" t="s">
        <v>81</v>
      </c>
      <c r="H100" s="78"/>
      <c r="I100" s="78"/>
      <c r="J100" s="78"/>
      <c r="K100" s="76"/>
      <c r="L100" s="78"/>
      <c r="M100" s="80"/>
      <c r="N100" s="75"/>
    </row>
    <row r="101" spans="1:14" ht="9" x14ac:dyDescent="0.15">
      <c r="A101" s="67" t="s">
        <v>41</v>
      </c>
      <c r="B101" s="78">
        <v>4408.54</v>
      </c>
      <c r="C101" s="78">
        <v>294.56</v>
      </c>
      <c r="D101" s="78" t="s">
        <v>98</v>
      </c>
      <c r="E101" s="79">
        <v>4113.9799999999996</v>
      </c>
      <c r="G101" s="67" t="s">
        <v>41</v>
      </c>
      <c r="H101" s="78">
        <v>4113.9799999999996</v>
      </c>
      <c r="I101" s="78">
        <v>8556.64</v>
      </c>
      <c r="J101" s="78">
        <v>-4442.66</v>
      </c>
      <c r="K101" s="76">
        <f t="shared" ref="K101:K102" si="10">IF(ISERROR((H101-I101)/ABS(I101)),"",(H101-I101)/ABS(I101))</f>
        <v>-0.51920613698835061</v>
      </c>
      <c r="L101" s="78">
        <v>37306</v>
      </c>
      <c r="M101" s="80">
        <f t="shared" ref="M101:M102" si="11">H101/L101</f>
        <v>0.11027663110491609</v>
      </c>
      <c r="N101" s="75"/>
    </row>
    <row r="102" spans="1:14" ht="9" x14ac:dyDescent="0.15">
      <c r="A102" s="67" t="s">
        <v>88</v>
      </c>
      <c r="B102" s="78">
        <v>5873031.5</v>
      </c>
      <c r="C102" s="78" t="s">
        <v>98</v>
      </c>
      <c r="D102" s="78" t="s">
        <v>98</v>
      </c>
      <c r="E102" s="79">
        <v>5873031.5</v>
      </c>
      <c r="G102" s="67" t="s">
        <v>8</v>
      </c>
      <c r="H102" s="78">
        <v>5873031.5</v>
      </c>
      <c r="I102" s="78">
        <v>6645789.71</v>
      </c>
      <c r="J102" s="78">
        <v>-772758.21</v>
      </c>
      <c r="K102" s="76">
        <f t="shared" si="10"/>
        <v>-0.11627786067880261</v>
      </c>
      <c r="L102" s="78">
        <v>8093780</v>
      </c>
      <c r="M102" s="80">
        <f t="shared" si="11"/>
        <v>0.72562282394628963</v>
      </c>
      <c r="N102" s="75"/>
    </row>
    <row r="103" spans="1:14" ht="9" x14ac:dyDescent="0.15">
      <c r="A103" s="67" t="s">
        <v>4</v>
      </c>
      <c r="B103" s="78"/>
      <c r="C103" s="78"/>
      <c r="D103" s="78"/>
      <c r="E103" s="79"/>
      <c r="G103" s="67" t="s">
        <v>4</v>
      </c>
      <c r="H103" s="78"/>
      <c r="I103" s="78"/>
      <c r="J103" s="78"/>
      <c r="K103" s="76"/>
      <c r="L103" s="78"/>
      <c r="M103" s="80"/>
      <c r="N103" s="75"/>
    </row>
    <row r="104" spans="1:14" ht="9" x14ac:dyDescent="0.15">
      <c r="A104" s="67" t="s">
        <v>86</v>
      </c>
      <c r="B104" s="78">
        <v>7953.96</v>
      </c>
      <c r="C104" s="78" t="s">
        <v>98</v>
      </c>
      <c r="D104" s="78" t="s">
        <v>98</v>
      </c>
      <c r="E104" s="79">
        <v>7953.96</v>
      </c>
      <c r="G104" s="67" t="s">
        <v>41</v>
      </c>
      <c r="H104" s="78">
        <v>7953.96</v>
      </c>
      <c r="I104" s="78">
        <v>1340.43</v>
      </c>
      <c r="J104" s="78">
        <v>6613.53</v>
      </c>
      <c r="K104" s="76">
        <f t="shared" ref="K104:K106" si="12">IF(ISERROR((H104-I104)/ABS(I104)),"",(H104-I104)/ABS(I104))</f>
        <v>4.9338868870437098</v>
      </c>
      <c r="L104" s="78">
        <v>3244</v>
      </c>
      <c r="M104" s="80">
        <f t="shared" ref="M104:M106" si="13">H104/L104</f>
        <v>2.4518988902589398</v>
      </c>
      <c r="N104" s="75"/>
    </row>
    <row r="105" spans="1:14" ht="9" x14ac:dyDescent="0.15">
      <c r="A105" s="90" t="s">
        <v>90</v>
      </c>
      <c r="B105" s="78" t="s">
        <v>98</v>
      </c>
      <c r="C105" s="78">
        <v>50313005.619999997</v>
      </c>
      <c r="D105" s="78" t="s">
        <v>98</v>
      </c>
      <c r="E105" s="79">
        <v>-50313005.619999997</v>
      </c>
      <c r="G105" s="91" t="s">
        <v>89</v>
      </c>
      <c r="H105" s="78">
        <v>-50313005.619999997</v>
      </c>
      <c r="I105" s="78">
        <v>-50549447.579999998</v>
      </c>
      <c r="J105" s="78">
        <v>236441.96</v>
      </c>
      <c r="K105" s="76">
        <f t="shared" si="12"/>
        <v>4.6774390486821003E-3</v>
      </c>
      <c r="L105" s="78">
        <v>-78812980</v>
      </c>
      <c r="M105" s="80">
        <f t="shared" si="13"/>
        <v>0.63838476377875819</v>
      </c>
      <c r="N105" s="75"/>
    </row>
    <row r="106" spans="1:14" ht="9" x14ac:dyDescent="0.15">
      <c r="A106" s="67" t="s">
        <v>87</v>
      </c>
      <c r="B106" s="78">
        <v>1323.65</v>
      </c>
      <c r="C106" s="78">
        <v>247.1</v>
      </c>
      <c r="D106" s="78" t="s">
        <v>98</v>
      </c>
      <c r="E106" s="79">
        <v>1076.55</v>
      </c>
      <c r="G106" s="67" t="s">
        <v>87</v>
      </c>
      <c r="H106" s="78">
        <v>1076.55</v>
      </c>
      <c r="I106" s="78">
        <v>52874.239999999998</v>
      </c>
      <c r="J106" s="78">
        <v>-51797.69</v>
      </c>
      <c r="K106" s="76">
        <f t="shared" si="12"/>
        <v>-0.97963942365885537</v>
      </c>
      <c r="L106" s="78">
        <v>21086</v>
      </c>
      <c r="M106" s="80">
        <f t="shared" si="13"/>
        <v>5.1055202504031109E-2</v>
      </c>
      <c r="N106" s="75"/>
    </row>
    <row r="107" spans="1:14" ht="9" x14ac:dyDescent="0.15">
      <c r="A107" s="67" t="s">
        <v>53</v>
      </c>
      <c r="B107" s="78"/>
      <c r="C107" s="78"/>
      <c r="D107" s="78"/>
      <c r="E107" s="79"/>
      <c r="G107" s="67" t="s">
        <v>53</v>
      </c>
      <c r="H107" s="66"/>
      <c r="I107" s="78"/>
      <c r="J107" s="78"/>
      <c r="K107" s="76"/>
      <c r="L107" s="78"/>
      <c r="M107" s="80"/>
      <c r="N107" s="75"/>
    </row>
    <row r="108" spans="1:14" ht="9" x14ac:dyDescent="0.15">
      <c r="A108" s="67" t="s">
        <v>88</v>
      </c>
      <c r="B108" s="78">
        <v>2775596.76</v>
      </c>
      <c r="C108" s="78">
        <v>2054706.92</v>
      </c>
      <c r="D108" s="78" t="s">
        <v>98</v>
      </c>
      <c r="E108" s="79">
        <v>720889.84</v>
      </c>
      <c r="G108" s="67" t="s">
        <v>8</v>
      </c>
      <c r="H108" s="78">
        <v>720889.84</v>
      </c>
      <c r="I108" s="78">
        <v>726009.09</v>
      </c>
      <c r="J108" s="78">
        <v>-5119.25</v>
      </c>
      <c r="K108" s="76">
        <f>IF(ISERROR((H108-I108)/ABS(I108)),"",(H108-I108)/ABS(I108))</f>
        <v>-7.0512202540053597E-3</v>
      </c>
      <c r="L108" s="78">
        <v>3185608</v>
      </c>
      <c r="M108" s="80">
        <f>H108/L108</f>
        <v>0.22629584054284141</v>
      </c>
      <c r="N108" s="75"/>
    </row>
    <row r="109" spans="1:14" ht="9" x14ac:dyDescent="0.15">
      <c r="A109" s="67" t="s">
        <v>5</v>
      </c>
      <c r="B109" s="78"/>
      <c r="C109" s="78"/>
      <c r="D109" s="78"/>
      <c r="E109" s="79"/>
      <c r="G109" s="67" t="s">
        <v>5</v>
      </c>
      <c r="H109" s="78"/>
      <c r="I109" s="78"/>
      <c r="J109" s="78"/>
      <c r="K109" s="76"/>
      <c r="L109" s="78"/>
      <c r="M109" s="80"/>
      <c r="N109" s="75"/>
    </row>
    <row r="110" spans="1:14" ht="9" x14ac:dyDescent="0.15">
      <c r="A110" s="67" t="s">
        <v>86</v>
      </c>
      <c r="B110" s="78">
        <v>4469.17</v>
      </c>
      <c r="C110" s="78">
        <v>979.04</v>
      </c>
      <c r="D110" s="78" t="s">
        <v>98</v>
      </c>
      <c r="E110" s="79">
        <v>3490.13</v>
      </c>
      <c r="G110" s="67" t="s">
        <v>41</v>
      </c>
      <c r="H110" s="78">
        <v>3490.13</v>
      </c>
      <c r="I110" s="78">
        <v>5731.54</v>
      </c>
      <c r="J110" s="78">
        <v>-2241.41</v>
      </c>
      <c r="K110" s="76">
        <f t="shared" ref="K110:K111" si="14">IF(ISERROR((H110-I110)/ABS(I110)),"",(H110-I110)/ABS(I110))</f>
        <v>-0.39106592643512911</v>
      </c>
      <c r="L110" s="78">
        <v>47038</v>
      </c>
      <c r="M110" s="80">
        <f t="shared" ref="M110:M111" si="15">H110/L110</f>
        <v>7.4198095157107027E-2</v>
      </c>
      <c r="N110" s="75"/>
    </row>
    <row r="111" spans="1:14" ht="9" x14ac:dyDescent="0.15">
      <c r="A111" s="67" t="s">
        <v>88</v>
      </c>
      <c r="B111" s="78">
        <v>2557952.61</v>
      </c>
      <c r="C111" s="78" t="s">
        <v>98</v>
      </c>
      <c r="D111" s="78" t="s">
        <v>98</v>
      </c>
      <c r="E111" s="79">
        <v>2557952.61</v>
      </c>
      <c r="G111" s="67" t="s">
        <v>8</v>
      </c>
      <c r="H111" s="78">
        <v>2557952.61</v>
      </c>
      <c r="I111" s="78">
        <v>2448361.04</v>
      </c>
      <c r="J111" s="78">
        <v>109591.57</v>
      </c>
      <c r="K111" s="76">
        <f t="shared" si="14"/>
        <v>4.4761196657499433E-2</v>
      </c>
      <c r="L111" s="78">
        <v>3114240</v>
      </c>
      <c r="M111" s="80">
        <f t="shared" si="15"/>
        <v>0.8213729866676942</v>
      </c>
      <c r="N111" s="75"/>
    </row>
    <row r="112" spans="1:14" ht="5.0999999999999996" customHeight="1" x14ac:dyDescent="0.15">
      <c r="A112" s="77"/>
      <c r="B112" s="82"/>
      <c r="C112" s="82"/>
      <c r="D112" s="82"/>
      <c r="E112" s="81"/>
      <c r="G112" s="77"/>
      <c r="H112" s="82"/>
      <c r="I112" s="82"/>
      <c r="J112" s="82"/>
      <c r="K112" s="83"/>
      <c r="L112" s="82"/>
      <c r="M112" s="84"/>
      <c r="N112" s="75"/>
    </row>
    <row r="113" spans="1:14" ht="3" customHeight="1" x14ac:dyDescent="0.15">
      <c r="A113" s="67"/>
      <c r="B113" s="78"/>
      <c r="C113" s="78"/>
      <c r="D113" s="78"/>
      <c r="E113" s="79"/>
      <c r="G113" s="67"/>
      <c r="H113" s="78"/>
      <c r="I113" s="78"/>
      <c r="J113" s="78"/>
      <c r="K113" s="76"/>
      <c r="L113" s="78"/>
      <c r="M113" s="80"/>
      <c r="N113" s="75"/>
    </row>
    <row r="114" spans="1:14" s="11" customFormat="1" ht="9" x14ac:dyDescent="0.15">
      <c r="A114" s="69" t="s">
        <v>44</v>
      </c>
      <c r="B114" s="66">
        <v>11224736.189999999</v>
      </c>
      <c r="C114" s="66">
        <v>52369233.240000002</v>
      </c>
      <c r="D114" s="66" t="s">
        <v>98</v>
      </c>
      <c r="E114" s="86">
        <v>-41144497.049999997</v>
      </c>
      <c r="G114" s="69" t="s">
        <v>44</v>
      </c>
      <c r="H114" s="66">
        <v>-41144497.049999997</v>
      </c>
      <c r="I114" s="66">
        <v>-40660784.890000001</v>
      </c>
      <c r="J114" s="66">
        <v>-483712.16</v>
      </c>
      <c r="K114" s="87">
        <f>IF(ISERROR((H114-I114)/ABS(I114)),"",(H114-I114)/ABS(I114))</f>
        <v>-1.1896281916558853E-2</v>
      </c>
      <c r="L114" s="66">
        <v>-64310678</v>
      </c>
      <c r="M114" s="88">
        <f>H114/L114</f>
        <v>0.63977706859193739</v>
      </c>
      <c r="N114" s="71"/>
    </row>
    <row r="115" spans="1:14" ht="3" customHeight="1" x14ac:dyDescent="0.15">
      <c r="A115" s="77"/>
      <c r="B115" s="82"/>
      <c r="C115" s="82"/>
      <c r="D115" s="82"/>
      <c r="E115" s="81"/>
      <c r="G115" s="77"/>
      <c r="H115" s="82"/>
      <c r="I115" s="82"/>
      <c r="J115" s="82"/>
      <c r="K115" s="83"/>
      <c r="L115" s="82"/>
      <c r="M115" s="84"/>
      <c r="N115" s="75"/>
    </row>
    <row r="116" spans="1:14" ht="8.1" customHeight="1" x14ac:dyDescent="0.15">
      <c r="A116" s="77"/>
      <c r="B116" s="82"/>
      <c r="C116" s="82"/>
      <c r="D116" s="82"/>
      <c r="E116" s="81"/>
      <c r="G116" s="77"/>
      <c r="H116" s="82"/>
      <c r="I116" s="82"/>
      <c r="J116" s="82"/>
      <c r="K116" s="83"/>
      <c r="L116" s="82"/>
      <c r="M116" s="84"/>
      <c r="N116" s="75"/>
    </row>
    <row r="117" spans="1:14" ht="3" customHeight="1" x14ac:dyDescent="0.15">
      <c r="A117" s="67"/>
      <c r="B117" s="78"/>
      <c r="C117" s="78"/>
      <c r="D117" s="78"/>
      <c r="E117" s="79"/>
      <c r="G117" s="67"/>
      <c r="H117" s="78"/>
      <c r="I117" s="78"/>
      <c r="J117" s="78"/>
      <c r="K117" s="76"/>
      <c r="L117" s="78"/>
      <c r="M117" s="80"/>
      <c r="N117" s="75"/>
    </row>
    <row r="118" spans="1:14" s="11" customFormat="1" ht="9" x14ac:dyDescent="0.15">
      <c r="A118" s="69" t="s">
        <v>82</v>
      </c>
      <c r="B118" s="66">
        <v>86414061.349999994</v>
      </c>
      <c r="C118" s="66">
        <v>55952403.32</v>
      </c>
      <c r="D118" s="66" t="s">
        <v>98</v>
      </c>
      <c r="E118" s="86">
        <v>30461658.030000001</v>
      </c>
      <c r="G118" s="69" t="s">
        <v>82</v>
      </c>
      <c r="H118" s="66">
        <v>30461658.030000001</v>
      </c>
      <c r="I118" s="66">
        <v>29768835.399999999</v>
      </c>
      <c r="J118" s="66">
        <v>692822.63</v>
      </c>
      <c r="K118" s="87">
        <f>IF(ISERROR((H118-I118)/ABS(I118)),"",(H118-I118)/ABS(I118))</f>
        <v>2.3273420699554903E-2</v>
      </c>
      <c r="L118" s="66">
        <v>212808022</v>
      </c>
      <c r="M118" s="88">
        <f>H118/L118</f>
        <v>0.14314149318111702</v>
      </c>
      <c r="N118" s="71"/>
    </row>
    <row r="119" spans="1:14" ht="3" customHeight="1" x14ac:dyDescent="0.15">
      <c r="A119" s="77"/>
      <c r="B119" s="82"/>
      <c r="C119" s="82"/>
      <c r="D119" s="82"/>
      <c r="E119" s="81"/>
      <c r="G119" s="77"/>
      <c r="H119" s="82"/>
      <c r="I119" s="82"/>
      <c r="J119" s="82"/>
      <c r="K119" s="83"/>
      <c r="L119" s="82"/>
      <c r="M119" s="84"/>
      <c r="N119" s="75"/>
    </row>
    <row r="120" spans="1:14" ht="8.1" customHeight="1" x14ac:dyDescent="0.15">
      <c r="A120" s="74"/>
      <c r="B120" s="82"/>
      <c r="C120" s="82"/>
      <c r="D120" s="82"/>
      <c r="E120" s="81"/>
      <c r="G120" s="73"/>
      <c r="H120" s="82"/>
      <c r="I120" s="82"/>
      <c r="J120" s="82"/>
      <c r="K120" s="83"/>
      <c r="L120" s="82"/>
      <c r="M120" s="84"/>
      <c r="N120" s="75"/>
    </row>
    <row r="121" spans="1:14" ht="3" customHeight="1" x14ac:dyDescent="0.15">
      <c r="A121" s="67"/>
      <c r="B121" s="78"/>
      <c r="C121" s="78"/>
      <c r="D121" s="78"/>
      <c r="E121" s="79"/>
      <c r="G121" s="67"/>
      <c r="H121" s="78"/>
      <c r="I121" s="78"/>
      <c r="J121" s="78"/>
      <c r="K121" s="92"/>
      <c r="L121" s="78"/>
      <c r="M121" s="80"/>
      <c r="N121" s="75"/>
    </row>
    <row r="122" spans="1:14" s="11" customFormat="1" ht="9" x14ac:dyDescent="0.15">
      <c r="A122" s="69" t="s">
        <v>9</v>
      </c>
      <c r="B122" s="66">
        <v>300672456.82999998</v>
      </c>
      <c r="C122" s="66">
        <v>140322478.56</v>
      </c>
      <c r="D122" s="66">
        <v>1549142.01</v>
      </c>
      <c r="E122" s="86">
        <v>161899120.28</v>
      </c>
      <c r="G122" s="69" t="s">
        <v>9</v>
      </c>
      <c r="H122" s="66">
        <v>520074298.79000002</v>
      </c>
      <c r="I122" s="66">
        <v>502362506.69999999</v>
      </c>
      <c r="J122" s="66">
        <v>17711792.09</v>
      </c>
      <c r="K122" s="87">
        <f>IF(ISERROR((H122-I122)/ABS(I122)),"",(H122-I122)/ABS(I122))</f>
        <v>3.5256994408973938E-2</v>
      </c>
      <c r="L122" s="66">
        <v>2259526228</v>
      </c>
      <c r="M122" s="88">
        <f>H122/L122</f>
        <v>0.23016962243909833</v>
      </c>
      <c r="N122" s="71"/>
    </row>
    <row r="123" spans="1:14" ht="3" customHeight="1" x14ac:dyDescent="0.15">
      <c r="A123" s="73"/>
      <c r="B123" s="82"/>
      <c r="C123" s="82"/>
      <c r="D123" s="82"/>
      <c r="E123" s="81"/>
      <c r="G123" s="73"/>
      <c r="H123" s="82"/>
      <c r="I123" s="82"/>
      <c r="J123" s="82"/>
      <c r="K123" s="93"/>
      <c r="L123" s="82"/>
      <c r="M123" s="94"/>
      <c r="N123" s="75"/>
    </row>
    <row r="124" spans="1:14" ht="6" customHeight="1" x14ac:dyDescent="0.15">
      <c r="A124" s="75"/>
      <c r="B124" s="95"/>
      <c r="C124" s="95"/>
      <c r="D124" s="95"/>
      <c r="E124" s="95"/>
      <c r="G124" s="75"/>
      <c r="H124" s="95"/>
      <c r="I124" s="95"/>
      <c r="J124" s="95"/>
      <c r="K124" s="75"/>
      <c r="L124" s="95"/>
      <c r="M124" s="75"/>
      <c r="N124" s="75"/>
    </row>
    <row r="125" spans="1:14" ht="9" customHeight="1" x14ac:dyDescent="0.15">
      <c r="A125" s="62" t="s">
        <v>83</v>
      </c>
      <c r="B125" s="63">
        <v>100000</v>
      </c>
      <c r="C125" s="38"/>
      <c r="D125" s="95"/>
      <c r="E125" s="96"/>
      <c r="G125" s="62" t="s">
        <v>83</v>
      </c>
      <c r="H125" s="63">
        <v>263110.58</v>
      </c>
      <c r="I125" s="38"/>
      <c r="J125" s="95"/>
      <c r="K125" s="75"/>
      <c r="L125" s="95"/>
      <c r="M125" s="75"/>
      <c r="N125" s="75"/>
    </row>
    <row r="126" spans="1:14" ht="9.75" customHeight="1" x14ac:dyDescent="0.15">
      <c r="A126" s="101" t="s">
        <v>113</v>
      </c>
      <c r="B126" s="101"/>
      <c r="C126" s="101"/>
      <c r="D126" s="101"/>
      <c r="E126" s="101"/>
      <c r="F126" s="6"/>
      <c r="G126" s="101"/>
      <c r="H126" s="101"/>
      <c r="I126" s="101"/>
      <c r="J126" s="101"/>
      <c r="K126" s="101"/>
      <c r="L126" s="101"/>
      <c r="M126" s="101"/>
    </row>
    <row r="127" spans="1:14" ht="8.1" customHeight="1" x14ac:dyDescent="0.15">
      <c r="A127" s="50"/>
      <c r="B127" s="50"/>
      <c r="C127" s="50"/>
      <c r="D127" s="50"/>
      <c r="E127" s="50"/>
      <c r="F127" s="6"/>
      <c r="G127" s="50"/>
      <c r="H127" s="50"/>
      <c r="I127" s="50"/>
      <c r="J127" s="50"/>
      <c r="K127" s="50"/>
      <c r="L127" s="50"/>
      <c r="M127" s="50"/>
    </row>
    <row r="128" spans="1:14" ht="8.25" customHeight="1" x14ac:dyDescent="0.15">
      <c r="A128" s="97" t="s">
        <v>39</v>
      </c>
      <c r="B128" s="47"/>
      <c r="C128" s="98" t="s">
        <v>40</v>
      </c>
      <c r="D128" s="49"/>
      <c r="E128" s="47"/>
      <c r="G128" s="101"/>
      <c r="H128" s="101"/>
      <c r="I128" s="101"/>
      <c r="J128" s="101"/>
      <c r="K128" s="101"/>
      <c r="L128" s="101"/>
      <c r="M128" s="101"/>
    </row>
    <row r="129" spans="1:13" ht="9" customHeight="1" x14ac:dyDescent="0.15">
      <c r="A129" s="97" t="s">
        <v>15</v>
      </c>
      <c r="C129" s="99" t="s">
        <v>92</v>
      </c>
      <c r="D129" s="14"/>
      <c r="E129" s="14"/>
      <c r="G129" s="101" t="str">
        <f>+A126</f>
        <v>Vitoria-Gasteizen, 2021eko MAIATZAREN 10ean / Vitoria-Gasteiz, 10 de MAYO DE 2021</v>
      </c>
      <c r="H129" s="101"/>
      <c r="I129" s="101"/>
      <c r="J129" s="101"/>
      <c r="K129" s="101"/>
      <c r="L129" s="101"/>
      <c r="M129" s="101"/>
    </row>
    <row r="130" spans="1:13" ht="9" customHeight="1" x14ac:dyDescent="0.15">
      <c r="A130" s="97"/>
      <c r="C130" s="99"/>
      <c r="D130" s="14"/>
      <c r="E130" s="14"/>
      <c r="G130" s="97"/>
      <c r="H130" s="14"/>
      <c r="I130" s="14"/>
      <c r="J130" s="99"/>
      <c r="L130" s="14"/>
    </row>
    <row r="131" spans="1:13" ht="9" customHeight="1" x14ac:dyDescent="0.15">
      <c r="A131" s="97"/>
      <c r="C131" s="99"/>
      <c r="D131" s="14"/>
      <c r="E131" s="14"/>
      <c r="G131" s="97"/>
      <c r="H131" s="14"/>
      <c r="I131" s="14"/>
      <c r="J131" s="99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95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3:13" ht="9" x14ac:dyDescent="0.15">
      <c r="M266" s="100"/>
    </row>
  </sheetData>
  <mergeCells count="4">
    <mergeCell ref="A126:E126"/>
    <mergeCell ref="G126:M126"/>
    <mergeCell ref="G128:M128"/>
    <mergeCell ref="G129:M129"/>
  </mergeCells>
  <printOptions horizontalCentered="1" gridLinesSet="0"/>
  <pageMargins left="0" right="0" top="0" bottom="0" header="0" footer="3.937007874015748E-2"/>
  <pageSetup paperSize="9" scale="82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4097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4097" r:id="rId4"/>
      </mc:Fallback>
    </mc:AlternateContent>
    <mc:AlternateContent xmlns:mc="http://schemas.openxmlformats.org/markup-compatibility/2006">
      <mc:Choice Requires="x14">
        <oleObject progId="Word.Picture.8" shapeId="4098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371475</xdr:colOff>
                <xdr:row>131</xdr:row>
                <xdr:rowOff>95250</xdr:rowOff>
              </to>
            </anchor>
          </objectPr>
        </oleObject>
      </mc:Choice>
      <mc:Fallback>
        <oleObject progId="Word.Picture.8" shapeId="4098" r:id="rId6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E1A3C-E89B-4177-B459-75480D3B6728}">
  <dimension ref="A1:N266"/>
  <sheetViews>
    <sheetView showGridLines="0" topLeftCell="C1" workbookViewId="0">
      <selection activeCell="M16" sqref="M16"/>
    </sheetView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10.285156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/>
    <row r="3" spans="1:14" ht="8.1" customHeight="1" x14ac:dyDescent="0.15"/>
    <row r="4" spans="1:14" ht="8.1" customHeight="1" x14ac:dyDescent="0.15"/>
    <row r="5" spans="1:14" ht="8.1" customHeight="1" x14ac:dyDescent="0.15"/>
    <row r="6" spans="1:14" ht="8.1" customHeight="1" x14ac:dyDescent="0.15"/>
    <row r="7" spans="1:14" x14ac:dyDescent="0.15">
      <c r="E7" s="16" t="s">
        <v>114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0" t="s">
        <v>115</v>
      </c>
      <c r="B9" s="69" t="s">
        <v>26</v>
      </c>
      <c r="C9" s="69" t="s">
        <v>16</v>
      </c>
      <c r="D9" s="69" t="s">
        <v>28</v>
      </c>
      <c r="E9" s="70" t="s">
        <v>17</v>
      </c>
      <c r="G9" s="60" t="s">
        <v>116</v>
      </c>
      <c r="H9" s="69" t="s">
        <v>19</v>
      </c>
      <c r="I9" s="69" t="s">
        <v>29</v>
      </c>
      <c r="J9" s="69" t="s">
        <v>20</v>
      </c>
      <c r="K9" s="69" t="s">
        <v>21</v>
      </c>
      <c r="L9" s="69" t="s">
        <v>33</v>
      </c>
      <c r="M9" s="70" t="s">
        <v>24</v>
      </c>
      <c r="N9" s="71"/>
    </row>
    <row r="10" spans="1:14" s="11" customFormat="1" ht="10.5" x14ac:dyDescent="0.15">
      <c r="A10" s="60"/>
      <c r="B10" s="69" t="s">
        <v>27</v>
      </c>
      <c r="C10" s="69"/>
      <c r="D10" s="69" t="s">
        <v>26</v>
      </c>
      <c r="E10" s="70"/>
      <c r="G10" s="60"/>
      <c r="H10" s="69" t="s">
        <v>31</v>
      </c>
      <c r="I10" s="69" t="s">
        <v>35</v>
      </c>
      <c r="J10" s="69"/>
      <c r="K10" s="69"/>
      <c r="L10" s="69" t="s">
        <v>34</v>
      </c>
      <c r="M10" s="70"/>
      <c r="N10" s="71"/>
    </row>
    <row r="11" spans="1:14" s="11" customFormat="1" ht="10.5" x14ac:dyDescent="0.15">
      <c r="A11" s="60" t="s">
        <v>117</v>
      </c>
      <c r="B11" s="69" t="s">
        <v>25</v>
      </c>
      <c r="C11" s="69" t="s">
        <v>13</v>
      </c>
      <c r="D11" s="69" t="s">
        <v>14</v>
      </c>
      <c r="E11" s="70" t="s">
        <v>18</v>
      </c>
      <c r="G11" s="60" t="s">
        <v>118</v>
      </c>
      <c r="H11" s="69" t="s">
        <v>32</v>
      </c>
      <c r="I11" s="69" t="s">
        <v>30</v>
      </c>
      <c r="J11" s="69" t="s">
        <v>12</v>
      </c>
      <c r="K11" s="69" t="s">
        <v>22</v>
      </c>
      <c r="L11" s="69" t="s">
        <v>23</v>
      </c>
      <c r="M11" s="70" t="s">
        <v>36</v>
      </c>
      <c r="N11" s="71"/>
    </row>
    <row r="12" spans="1:14" ht="5.0999999999999996" customHeight="1" x14ac:dyDescent="0.15">
      <c r="A12" s="7"/>
      <c r="B12" s="5"/>
      <c r="C12" s="5"/>
      <c r="D12" s="5"/>
      <c r="E12" s="9"/>
      <c r="G12" s="72"/>
      <c r="H12" s="73"/>
      <c r="I12" s="73"/>
      <c r="J12" s="73"/>
      <c r="K12" s="73"/>
      <c r="L12" s="73"/>
      <c r="M12" s="74"/>
      <c r="N12" s="75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7"/>
      <c r="I13" s="67"/>
      <c r="J13" s="67"/>
      <c r="K13" s="76"/>
      <c r="L13" s="67"/>
      <c r="M13" s="77"/>
      <c r="N13" s="75"/>
    </row>
    <row r="14" spans="1:14" ht="9" customHeight="1" x14ac:dyDescent="0.15">
      <c r="A14" s="67" t="s">
        <v>0</v>
      </c>
      <c r="B14" s="4"/>
      <c r="C14" s="4"/>
      <c r="D14" s="4"/>
      <c r="E14" s="10"/>
      <c r="G14" s="67" t="s">
        <v>0</v>
      </c>
      <c r="H14" s="67"/>
      <c r="I14" s="67"/>
      <c r="J14" s="67"/>
      <c r="K14" s="76"/>
      <c r="L14" s="67"/>
      <c r="M14" s="77"/>
      <c r="N14" s="75"/>
    </row>
    <row r="15" spans="1:14" ht="9" x14ac:dyDescent="0.15">
      <c r="A15" s="67" t="s">
        <v>84</v>
      </c>
      <c r="B15" s="78">
        <v>92416741.129999995</v>
      </c>
      <c r="C15" s="78">
        <v>51862.76</v>
      </c>
      <c r="D15" s="78">
        <v>375487.93</v>
      </c>
      <c r="E15" s="79">
        <v>92740366.299999997</v>
      </c>
      <c r="G15" s="67" t="s">
        <v>84</v>
      </c>
      <c r="H15" s="78">
        <v>327919660.27999997</v>
      </c>
      <c r="I15" s="78">
        <v>243183210.47</v>
      </c>
      <c r="J15" s="78">
        <v>84736449.810000002</v>
      </c>
      <c r="K15" s="76">
        <f>IF(ISERROR((H15-I15)/ABS(I15)),"",(H15-I15)/ABS(I15))</f>
        <v>0.34844695752733051</v>
      </c>
      <c r="L15" s="78">
        <v>851200000</v>
      </c>
      <c r="M15" s="80">
        <f t="shared" ref="M15:M20" si="0">H15/L15</f>
        <v>0.38524396179511272</v>
      </c>
      <c r="N15" s="75"/>
    </row>
    <row r="16" spans="1:14" ht="9" x14ac:dyDescent="0.15">
      <c r="A16" s="67" t="s">
        <v>46</v>
      </c>
      <c r="B16" s="78">
        <v>2623473.81</v>
      </c>
      <c r="C16" s="78">
        <v>6436.91</v>
      </c>
      <c r="D16" s="78">
        <v>13715.59</v>
      </c>
      <c r="E16" s="79">
        <v>2630752.4900000002</v>
      </c>
      <c r="G16" s="67" t="s">
        <v>46</v>
      </c>
      <c r="H16" s="78">
        <v>10256158.98</v>
      </c>
      <c r="I16" s="78">
        <v>10296073.539999999</v>
      </c>
      <c r="J16" s="78">
        <v>-39914.559999999998</v>
      </c>
      <c r="K16" s="76">
        <f t="shared" ref="K16:K24" si="1">IF(ISERROR((H16-I16)/ABS(I16)),"",(H16-I16)/ABS(I16))</f>
        <v>-3.8766778272252573E-3</v>
      </c>
      <c r="L16" s="78">
        <v>19400000</v>
      </c>
      <c r="M16" s="80">
        <f t="shared" si="0"/>
        <v>0.52866798865979381</v>
      </c>
      <c r="N16" s="75"/>
    </row>
    <row r="17" spans="1:14" ht="9" x14ac:dyDescent="0.15">
      <c r="A17" s="67" t="s">
        <v>47</v>
      </c>
      <c r="B17" s="78">
        <v>1717398.99</v>
      </c>
      <c r="C17" s="78">
        <v>4130.13</v>
      </c>
      <c r="D17" s="78">
        <v>16479.150000000001</v>
      </c>
      <c r="E17" s="79">
        <v>1729748.01</v>
      </c>
      <c r="G17" s="67" t="s">
        <v>47</v>
      </c>
      <c r="H17" s="78">
        <v>3871411.01</v>
      </c>
      <c r="I17" s="78">
        <v>2503236.86</v>
      </c>
      <c r="J17" s="78">
        <v>1368174.15</v>
      </c>
      <c r="K17" s="76">
        <f t="shared" si="1"/>
        <v>0.54656200212711792</v>
      </c>
      <c r="L17" s="78">
        <v>8600000</v>
      </c>
      <c r="M17" s="80">
        <f t="shared" si="0"/>
        <v>0.45016407093023253</v>
      </c>
      <c r="N17" s="75"/>
    </row>
    <row r="18" spans="1:14" ht="9" x14ac:dyDescent="0.15">
      <c r="A18" s="67" t="s">
        <v>63</v>
      </c>
      <c r="B18" s="78">
        <v>466673.64</v>
      </c>
      <c r="C18" s="78">
        <v>147.37</v>
      </c>
      <c r="D18" s="78" t="s">
        <v>98</v>
      </c>
      <c r="E18" s="79">
        <v>466526.27</v>
      </c>
      <c r="G18" s="67" t="s">
        <v>63</v>
      </c>
      <c r="H18" s="78">
        <v>1521290.1</v>
      </c>
      <c r="I18" s="78">
        <v>1107579.9099999999</v>
      </c>
      <c r="J18" s="78">
        <v>413710.19</v>
      </c>
      <c r="K18" s="76">
        <f t="shared" si="1"/>
        <v>0.3735262677344881</v>
      </c>
      <c r="L18" s="78">
        <v>3200000</v>
      </c>
      <c r="M18" s="80">
        <f t="shared" si="0"/>
        <v>0.47540315625000001</v>
      </c>
      <c r="N18" s="75"/>
    </row>
    <row r="19" spans="1:14" ht="9" x14ac:dyDescent="0.15">
      <c r="A19" s="67" t="s">
        <v>64</v>
      </c>
      <c r="B19" s="78">
        <v>111656.74</v>
      </c>
      <c r="C19" s="78" t="s">
        <v>98</v>
      </c>
      <c r="D19" s="78" t="s">
        <v>98</v>
      </c>
      <c r="E19" s="79">
        <v>111656.74</v>
      </c>
      <c r="G19" s="67" t="s">
        <v>64</v>
      </c>
      <c r="H19" s="78">
        <v>670394.99</v>
      </c>
      <c r="I19" s="78">
        <v>114158.05</v>
      </c>
      <c r="J19" s="78">
        <v>556236.93999999994</v>
      </c>
      <c r="K19" s="76">
        <f t="shared" si="1"/>
        <v>4.8725161300495232</v>
      </c>
      <c r="L19" s="78">
        <v>500000</v>
      </c>
      <c r="M19" s="80">
        <f t="shared" si="0"/>
        <v>1.34078998</v>
      </c>
      <c r="N19" s="75"/>
    </row>
    <row r="20" spans="1:14" ht="9" x14ac:dyDescent="0.15">
      <c r="A20" s="67" t="s">
        <v>48</v>
      </c>
      <c r="B20" s="78">
        <v>892612.93</v>
      </c>
      <c r="C20" s="78" t="s">
        <v>98</v>
      </c>
      <c r="D20" s="78">
        <v>36329.15</v>
      </c>
      <c r="E20" s="79">
        <v>928942.07999999996</v>
      </c>
      <c r="G20" s="67" t="s">
        <v>48</v>
      </c>
      <c r="H20" s="78">
        <v>2020480.19</v>
      </c>
      <c r="I20" s="78">
        <v>8208678.0899999999</v>
      </c>
      <c r="J20" s="78">
        <v>-6188197.9000000004</v>
      </c>
      <c r="K20" s="76">
        <f t="shared" si="1"/>
        <v>-0.7538604671973439</v>
      </c>
      <c r="L20" s="78">
        <v>29900000</v>
      </c>
      <c r="M20" s="80">
        <f t="shared" si="0"/>
        <v>6.7574588294314383E-2</v>
      </c>
      <c r="N20" s="75"/>
    </row>
    <row r="21" spans="1:14" ht="9" x14ac:dyDescent="0.15">
      <c r="A21" s="67" t="s">
        <v>65</v>
      </c>
      <c r="B21" s="78">
        <v>369382.64</v>
      </c>
      <c r="C21" s="78">
        <v>31215551.66</v>
      </c>
      <c r="D21" s="78">
        <v>312215.28000000003</v>
      </c>
      <c r="E21" s="79">
        <v>-30533953.739999998</v>
      </c>
      <c r="G21" s="67" t="s">
        <v>65</v>
      </c>
      <c r="H21" s="78">
        <v>-76640296.209999993</v>
      </c>
      <c r="I21" s="78">
        <v>-60544761.880000003</v>
      </c>
      <c r="J21" s="78">
        <v>-16095534.33</v>
      </c>
      <c r="K21" s="76">
        <f t="shared" si="1"/>
        <v>-0.26584519998445799</v>
      </c>
      <c r="L21" s="78">
        <v>-16300000</v>
      </c>
      <c r="M21" s="80"/>
      <c r="N21" s="75"/>
    </row>
    <row r="22" spans="1:14" ht="5.0999999999999996" customHeight="1" x14ac:dyDescent="0.15">
      <c r="A22" s="77"/>
      <c r="B22" s="81"/>
      <c r="C22" s="82"/>
      <c r="D22" s="82"/>
      <c r="E22" s="81"/>
      <c r="G22" s="77"/>
      <c r="H22" s="82"/>
      <c r="I22" s="82"/>
      <c r="J22" s="82"/>
      <c r="K22" s="83" t="str">
        <f t="shared" si="1"/>
        <v/>
      </c>
      <c r="L22" s="82"/>
      <c r="M22" s="84"/>
      <c r="N22" s="75"/>
    </row>
    <row r="23" spans="1:14" ht="3" customHeight="1" x14ac:dyDescent="0.15">
      <c r="A23" s="67"/>
      <c r="B23" s="78"/>
      <c r="C23" s="78"/>
      <c r="D23" s="78"/>
      <c r="E23" s="79"/>
      <c r="G23" s="67"/>
      <c r="H23" s="78"/>
      <c r="I23" s="78"/>
      <c r="J23" s="78"/>
      <c r="K23" s="76" t="str">
        <f t="shared" si="1"/>
        <v/>
      </c>
      <c r="L23" s="78"/>
      <c r="M23" s="80"/>
      <c r="N23" s="75"/>
    </row>
    <row r="24" spans="1:14" s="11" customFormat="1" ht="9" x14ac:dyDescent="0.15">
      <c r="A24" s="85" t="s">
        <v>2</v>
      </c>
      <c r="B24" s="66">
        <v>98597939.879999995</v>
      </c>
      <c r="C24" s="66">
        <v>31278128.829999998</v>
      </c>
      <c r="D24" s="66">
        <v>754227.1</v>
      </c>
      <c r="E24" s="86">
        <v>68074038.150000006</v>
      </c>
      <c r="G24" s="85" t="s">
        <v>2</v>
      </c>
      <c r="H24" s="66">
        <v>269619099.33999997</v>
      </c>
      <c r="I24" s="66">
        <v>204868175.03999999</v>
      </c>
      <c r="J24" s="66">
        <v>64750924.299999997</v>
      </c>
      <c r="K24" s="87">
        <f t="shared" si="1"/>
        <v>0.31606141015976508</v>
      </c>
      <c r="L24" s="66">
        <v>896500000</v>
      </c>
      <c r="M24" s="88">
        <f>H24/L24</f>
        <v>0.30074634616843277</v>
      </c>
      <c r="N24" s="71"/>
    </row>
    <row r="25" spans="1:14" ht="3" customHeight="1" x14ac:dyDescent="0.15">
      <c r="A25" s="77"/>
      <c r="B25" s="82"/>
      <c r="C25" s="82"/>
      <c r="D25" s="82"/>
      <c r="E25" s="81"/>
      <c r="G25" s="77"/>
      <c r="H25" s="82"/>
      <c r="I25" s="82"/>
      <c r="J25" s="82"/>
      <c r="K25" s="83"/>
      <c r="L25" s="82"/>
      <c r="M25" s="84"/>
      <c r="N25" s="75"/>
    </row>
    <row r="26" spans="1:14" ht="5.0999999999999996" customHeight="1" x14ac:dyDescent="0.15">
      <c r="A26" s="67"/>
      <c r="B26" s="78"/>
      <c r="C26" s="78"/>
      <c r="D26" s="78"/>
      <c r="E26" s="79"/>
      <c r="G26" s="67"/>
      <c r="H26" s="78"/>
      <c r="I26" s="78"/>
      <c r="J26" s="78"/>
      <c r="K26" s="76"/>
      <c r="L26" s="78"/>
      <c r="M26" s="80"/>
      <c r="N26" s="75"/>
    </row>
    <row r="27" spans="1:14" ht="9" customHeight="1" x14ac:dyDescent="0.15">
      <c r="A27" s="67" t="s">
        <v>3</v>
      </c>
      <c r="B27" s="78"/>
      <c r="C27" s="78"/>
      <c r="D27" s="78"/>
      <c r="E27" s="79"/>
      <c r="G27" s="67" t="s">
        <v>3</v>
      </c>
      <c r="H27" s="78"/>
      <c r="I27" s="78"/>
      <c r="J27" s="78"/>
      <c r="K27" s="76"/>
      <c r="L27" s="78"/>
      <c r="M27" s="80"/>
      <c r="N27" s="75"/>
    </row>
    <row r="28" spans="1:14" ht="9" x14ac:dyDescent="0.15">
      <c r="A28" s="67" t="s">
        <v>46</v>
      </c>
      <c r="B28" s="78">
        <v>2623473.81</v>
      </c>
      <c r="C28" s="78">
        <v>6436.89</v>
      </c>
      <c r="D28" s="78">
        <v>13715.57</v>
      </c>
      <c r="E28" s="79">
        <v>2630752.4900000002</v>
      </c>
      <c r="G28" s="67" t="s">
        <v>46</v>
      </c>
      <c r="H28" s="78">
        <v>10256158.92</v>
      </c>
      <c r="I28" s="78">
        <v>10296073.460000001</v>
      </c>
      <c r="J28" s="78">
        <v>-39914.54</v>
      </c>
      <c r="K28" s="76">
        <f t="shared" ref="K28:K31" si="2">IF(ISERROR((H28-I28)/ABS(I28)),"",(H28-I28)/ABS(I28))</f>
        <v>-3.8766759148589998E-3</v>
      </c>
      <c r="L28" s="78">
        <v>19400000</v>
      </c>
      <c r="M28" s="80">
        <f>H28/L28</f>
        <v>0.52866798556701033</v>
      </c>
      <c r="N28" s="75"/>
    </row>
    <row r="29" spans="1:14" ht="9" x14ac:dyDescent="0.15">
      <c r="A29" s="67" t="s">
        <v>47</v>
      </c>
      <c r="B29" s="78">
        <v>1717398.98</v>
      </c>
      <c r="C29" s="78">
        <v>4130.05</v>
      </c>
      <c r="D29" s="78">
        <v>16479.12</v>
      </c>
      <c r="E29" s="79">
        <v>1729748.05</v>
      </c>
      <c r="G29" s="67" t="s">
        <v>47</v>
      </c>
      <c r="H29" s="78">
        <v>3871410.89</v>
      </c>
      <c r="I29" s="78">
        <v>2503236.7400000002</v>
      </c>
      <c r="J29" s="78">
        <v>1368174.15</v>
      </c>
      <c r="K29" s="76">
        <f t="shared" si="2"/>
        <v>0.54656202832817158</v>
      </c>
      <c r="L29" s="78">
        <v>8600000</v>
      </c>
      <c r="M29" s="80">
        <f>H29/L29</f>
        <v>0.45016405697674422</v>
      </c>
      <c r="N29" s="75"/>
    </row>
    <row r="30" spans="1:14" ht="9" x14ac:dyDescent="0.15">
      <c r="A30" s="67" t="s">
        <v>66</v>
      </c>
      <c r="B30" s="78">
        <v>466673.64</v>
      </c>
      <c r="C30" s="78">
        <v>147.36000000000001</v>
      </c>
      <c r="D30" s="78" t="s">
        <v>98</v>
      </c>
      <c r="E30" s="79">
        <v>466526.28</v>
      </c>
      <c r="G30" s="67" t="s">
        <v>66</v>
      </c>
      <c r="H30" s="78">
        <v>1521290.11</v>
      </c>
      <c r="I30" s="78">
        <v>1107579.8899999999</v>
      </c>
      <c r="J30" s="78">
        <v>413710.22</v>
      </c>
      <c r="K30" s="76">
        <f t="shared" si="2"/>
        <v>0.37352630156547917</v>
      </c>
      <c r="L30" s="78">
        <v>3200000</v>
      </c>
      <c r="M30" s="80">
        <f>H30/L30</f>
        <v>0.47540315937500005</v>
      </c>
      <c r="N30" s="75"/>
    </row>
    <row r="31" spans="1:14" ht="9" x14ac:dyDescent="0.15">
      <c r="A31" s="67" t="s">
        <v>1</v>
      </c>
      <c r="B31" s="78">
        <v>3395125.13</v>
      </c>
      <c r="C31" s="78">
        <v>263099.59000000003</v>
      </c>
      <c r="D31" s="78">
        <v>131282.74</v>
      </c>
      <c r="E31" s="79">
        <v>3263308.28</v>
      </c>
      <c r="G31" s="67" t="s">
        <v>1</v>
      </c>
      <c r="H31" s="78">
        <v>18889928.73</v>
      </c>
      <c r="I31" s="78">
        <v>11441046.24</v>
      </c>
      <c r="J31" s="78">
        <v>7448882.4900000002</v>
      </c>
      <c r="K31" s="76">
        <f t="shared" si="2"/>
        <v>0.65106654878793668</v>
      </c>
      <c r="L31" s="78">
        <v>96600000</v>
      </c>
      <c r="M31" s="80">
        <f>H31/L31</f>
        <v>0.19554791645962732</v>
      </c>
      <c r="N31" s="75"/>
    </row>
    <row r="32" spans="1:14" ht="5.0999999999999996" customHeight="1" x14ac:dyDescent="0.15">
      <c r="A32" s="77"/>
      <c r="B32" s="82"/>
      <c r="C32" s="82"/>
      <c r="D32" s="82"/>
      <c r="E32" s="81"/>
      <c r="G32" s="77"/>
      <c r="H32" s="82"/>
      <c r="I32" s="82"/>
      <c r="J32" s="82"/>
      <c r="K32" s="83"/>
      <c r="L32" s="82"/>
      <c r="M32" s="84"/>
      <c r="N32" s="75"/>
    </row>
    <row r="33" spans="1:14" ht="3" customHeight="1" x14ac:dyDescent="0.15">
      <c r="A33" s="67"/>
      <c r="B33" s="78"/>
      <c r="C33" s="78"/>
      <c r="D33" s="78"/>
      <c r="E33" s="79"/>
      <c r="G33" s="67"/>
      <c r="H33" s="78"/>
      <c r="I33" s="78"/>
      <c r="J33" s="78"/>
      <c r="K33" s="76"/>
      <c r="L33" s="78"/>
      <c r="M33" s="80"/>
      <c r="N33" s="75"/>
    </row>
    <row r="34" spans="1:14" s="11" customFormat="1" ht="9" x14ac:dyDescent="0.15">
      <c r="A34" s="69" t="s">
        <v>11</v>
      </c>
      <c r="B34" s="66">
        <v>8202671.5599999996</v>
      </c>
      <c r="C34" s="66">
        <v>273813.89</v>
      </c>
      <c r="D34" s="66">
        <v>161477.43</v>
      </c>
      <c r="E34" s="86">
        <v>8090335.0999999996</v>
      </c>
      <c r="G34" s="69" t="s">
        <v>11</v>
      </c>
      <c r="H34" s="66">
        <v>34538788.649999999</v>
      </c>
      <c r="I34" s="66">
        <v>25347936.329999998</v>
      </c>
      <c r="J34" s="66">
        <v>9190852.3200000003</v>
      </c>
      <c r="K34" s="87">
        <f>IF(ISERROR((H34-I34)/ABS(I34)),"",(H34-I34)/ABS(I34))</f>
        <v>0.36258779414410819</v>
      </c>
      <c r="L34" s="66">
        <v>127800000</v>
      </c>
      <c r="M34" s="88">
        <f>H34/L34</f>
        <v>0.27025656220657274</v>
      </c>
      <c r="N34" s="71"/>
    </row>
    <row r="35" spans="1:14" ht="3" customHeight="1" x14ac:dyDescent="0.15">
      <c r="A35" s="77"/>
      <c r="B35" s="82"/>
      <c r="C35" s="82"/>
      <c r="D35" s="82"/>
      <c r="E35" s="81"/>
      <c r="G35" s="77"/>
      <c r="H35" s="82"/>
      <c r="I35" s="82"/>
      <c r="J35" s="82"/>
      <c r="K35" s="83"/>
      <c r="L35" s="82"/>
      <c r="M35" s="84"/>
      <c r="N35" s="75"/>
    </row>
    <row r="36" spans="1:14" ht="5.0999999999999996" customHeight="1" x14ac:dyDescent="0.15">
      <c r="A36" s="77"/>
      <c r="B36" s="78"/>
      <c r="C36" s="78"/>
      <c r="D36" s="78"/>
      <c r="E36" s="79"/>
      <c r="G36" s="67"/>
      <c r="H36" s="78"/>
      <c r="I36" s="78"/>
      <c r="J36" s="78"/>
      <c r="K36" s="76"/>
      <c r="L36" s="78"/>
      <c r="M36" s="80"/>
      <c r="N36" s="75"/>
    </row>
    <row r="37" spans="1:14" ht="9" x14ac:dyDescent="0.15">
      <c r="A37" s="67" t="s">
        <v>67</v>
      </c>
      <c r="B37" s="78">
        <v>1181366.6399999999</v>
      </c>
      <c r="C37" s="78" t="s">
        <v>98</v>
      </c>
      <c r="D37" s="78">
        <v>15187.22</v>
      </c>
      <c r="E37" s="79">
        <v>1196553.8600000001</v>
      </c>
      <c r="G37" s="67" t="s">
        <v>67</v>
      </c>
      <c r="H37" s="78">
        <v>5429749.5999999996</v>
      </c>
      <c r="I37" s="78">
        <v>5194744.3099999996</v>
      </c>
      <c r="J37" s="78">
        <v>235005.29</v>
      </c>
      <c r="K37" s="76">
        <f t="shared" ref="K37:K42" si="3">IF(ISERROR((H37-I37)/ABS(I37)),"",(H37-I37)/ABS(I37))</f>
        <v>4.5239048541351606E-2</v>
      </c>
      <c r="L37" s="78">
        <v>13000000</v>
      </c>
      <c r="M37" s="80">
        <f>H37/L37</f>
        <v>0.41767304615384615</v>
      </c>
      <c r="N37" s="75"/>
    </row>
    <row r="38" spans="1:14" ht="9" x14ac:dyDescent="0.15">
      <c r="A38" s="67" t="s">
        <v>91</v>
      </c>
      <c r="B38" s="78">
        <v>27722.15</v>
      </c>
      <c r="C38" s="78" t="s">
        <v>98</v>
      </c>
      <c r="D38" s="78" t="s">
        <v>98</v>
      </c>
      <c r="E38" s="79">
        <v>27722.15</v>
      </c>
      <c r="G38" s="67" t="s">
        <v>91</v>
      </c>
      <c r="H38" s="78">
        <v>480055.71</v>
      </c>
      <c r="I38" s="78">
        <v>411209.9</v>
      </c>
      <c r="J38" s="78">
        <v>68845.81</v>
      </c>
      <c r="K38" s="76">
        <f t="shared" si="3"/>
        <v>0.16742254989483471</v>
      </c>
      <c r="L38" s="78">
        <v>24100000</v>
      </c>
      <c r="M38" s="80">
        <f>H38/L38</f>
        <v>1.9919324066390041E-2</v>
      </c>
      <c r="N38" s="75"/>
    </row>
    <row r="39" spans="1:14" ht="9" x14ac:dyDescent="0.15">
      <c r="A39" s="67" t="s">
        <v>68</v>
      </c>
      <c r="B39" s="78">
        <v>294166.78999999998</v>
      </c>
      <c r="C39" s="78">
        <v>31773</v>
      </c>
      <c r="D39" s="78">
        <v>741.67</v>
      </c>
      <c r="E39" s="79">
        <v>263135.46000000002</v>
      </c>
      <c r="G39" s="67" t="s">
        <v>68</v>
      </c>
      <c r="H39" s="78">
        <v>3297190.22</v>
      </c>
      <c r="I39" s="78">
        <v>3587030.69</v>
      </c>
      <c r="J39" s="78">
        <v>-289840.46999999997</v>
      </c>
      <c r="K39" s="76">
        <f t="shared" si="3"/>
        <v>-8.0802339051077296E-2</v>
      </c>
      <c r="L39" s="78">
        <v>9000000</v>
      </c>
      <c r="M39" s="80">
        <f>H39/L39</f>
        <v>0.3663544688888889</v>
      </c>
      <c r="N39" s="75"/>
    </row>
    <row r="40" spans="1:14" ht="9" x14ac:dyDescent="0.15">
      <c r="A40" s="67" t="s">
        <v>49</v>
      </c>
      <c r="B40" s="78" t="s">
        <v>98</v>
      </c>
      <c r="C40" s="78" t="s">
        <v>98</v>
      </c>
      <c r="D40" s="78" t="s">
        <v>98</v>
      </c>
      <c r="E40" s="79" t="s">
        <v>98</v>
      </c>
      <c r="G40" s="67" t="s">
        <v>49</v>
      </c>
      <c r="H40" s="78" t="s">
        <v>98</v>
      </c>
      <c r="I40" s="78" t="s">
        <v>98</v>
      </c>
      <c r="J40" s="78" t="s">
        <v>98</v>
      </c>
      <c r="K40" s="76" t="str">
        <f t="shared" si="3"/>
        <v/>
      </c>
      <c r="L40" s="78">
        <v>3700000</v>
      </c>
      <c r="M40" s="80"/>
      <c r="N40" s="75"/>
    </row>
    <row r="41" spans="1:14" ht="9" x14ac:dyDescent="0.15">
      <c r="A41" s="67" t="s">
        <v>69</v>
      </c>
      <c r="B41" s="78">
        <v>3369.38</v>
      </c>
      <c r="C41" s="78" t="s">
        <v>98</v>
      </c>
      <c r="D41" s="78" t="s">
        <v>98</v>
      </c>
      <c r="E41" s="79">
        <v>3369.38</v>
      </c>
      <c r="G41" s="67" t="s">
        <v>69</v>
      </c>
      <c r="H41" s="78">
        <v>987973.84</v>
      </c>
      <c r="I41" s="78">
        <v>1677488.57</v>
      </c>
      <c r="J41" s="78">
        <v>-689514.73</v>
      </c>
      <c r="K41" s="76">
        <f t="shared" si="3"/>
        <v>-0.41103989757736475</v>
      </c>
      <c r="L41" s="78">
        <v>6536660</v>
      </c>
      <c r="M41" s="80">
        <f>H41/L41</f>
        <v>0.15114352589854757</v>
      </c>
      <c r="N41" s="75"/>
    </row>
    <row r="42" spans="1:14" ht="9" x14ac:dyDescent="0.15">
      <c r="A42" s="67" t="s">
        <v>54</v>
      </c>
      <c r="B42" s="78"/>
      <c r="C42" s="78"/>
      <c r="D42" s="78"/>
      <c r="E42" s="79"/>
      <c r="G42" s="67" t="s">
        <v>54</v>
      </c>
      <c r="H42" s="78"/>
      <c r="I42" s="78"/>
      <c r="J42" s="78"/>
      <c r="K42" s="76" t="str">
        <f t="shared" si="3"/>
        <v/>
      </c>
      <c r="L42" s="78"/>
      <c r="M42" s="80"/>
      <c r="N42" s="75"/>
    </row>
    <row r="43" spans="1:14" ht="5.0999999999999996" customHeight="1" x14ac:dyDescent="0.15">
      <c r="A43" s="77"/>
      <c r="B43" s="82"/>
      <c r="C43" s="82"/>
      <c r="D43" s="82"/>
      <c r="E43" s="81"/>
      <c r="G43" s="77"/>
      <c r="H43" s="82"/>
      <c r="I43" s="82"/>
      <c r="J43" s="82"/>
      <c r="K43" s="83"/>
      <c r="L43" s="82"/>
      <c r="M43" s="84"/>
      <c r="N43" s="75"/>
    </row>
    <row r="44" spans="1:14" ht="3" customHeight="1" x14ac:dyDescent="0.15">
      <c r="A44" s="67"/>
      <c r="B44" s="78"/>
      <c r="C44" s="78"/>
      <c r="D44" s="78"/>
      <c r="E44" s="79"/>
      <c r="G44" s="67"/>
      <c r="H44" s="78"/>
      <c r="I44" s="78"/>
      <c r="J44" s="78"/>
      <c r="K44" s="76"/>
      <c r="L44" s="78"/>
      <c r="M44" s="80"/>
      <c r="N44" s="75"/>
    </row>
    <row r="45" spans="1:14" s="11" customFormat="1" ht="9" x14ac:dyDescent="0.15">
      <c r="A45" s="69" t="s">
        <v>37</v>
      </c>
      <c r="B45" s="66">
        <v>108307236.40000001</v>
      </c>
      <c r="C45" s="66">
        <v>31583715.719999999</v>
      </c>
      <c r="D45" s="66">
        <v>931633.42</v>
      </c>
      <c r="E45" s="86">
        <v>77655154.099999994</v>
      </c>
      <c r="G45" s="69" t="s">
        <v>37</v>
      </c>
      <c r="H45" s="66">
        <v>314352857.36000001</v>
      </c>
      <c r="I45" s="66">
        <v>241086584.84</v>
      </c>
      <c r="J45" s="66">
        <v>73266272.519999996</v>
      </c>
      <c r="K45" s="87">
        <f>IF(ISERROR((H45-I45)/ABS(I45)),"",(H45-I45)/ABS(I45))</f>
        <v>0.30390024633110152</v>
      </c>
      <c r="L45" s="66">
        <v>1080636660</v>
      </c>
      <c r="M45" s="88">
        <f>H45/L45</f>
        <v>0.29089597733987665</v>
      </c>
      <c r="N45" s="71"/>
    </row>
    <row r="46" spans="1:14" ht="3" customHeight="1" x14ac:dyDescent="0.15">
      <c r="A46" s="77"/>
      <c r="B46" s="82"/>
      <c r="C46" s="82"/>
      <c r="D46" s="82"/>
      <c r="E46" s="81"/>
      <c r="G46" s="77"/>
      <c r="H46" s="82"/>
      <c r="I46" s="82"/>
      <c r="J46" s="82"/>
      <c r="K46" s="83"/>
      <c r="L46" s="82"/>
      <c r="M46" s="84"/>
      <c r="N46" s="75"/>
    </row>
    <row r="47" spans="1:14" ht="5.0999999999999996" customHeight="1" x14ac:dyDescent="0.15">
      <c r="A47" s="67"/>
      <c r="B47" s="78"/>
      <c r="C47" s="78"/>
      <c r="D47" s="78"/>
      <c r="E47" s="79"/>
      <c r="G47" s="67"/>
      <c r="H47" s="78"/>
      <c r="I47" s="78"/>
      <c r="J47" s="78"/>
      <c r="K47" s="76"/>
      <c r="L47" s="78"/>
      <c r="M47" s="80"/>
      <c r="N47" s="75"/>
    </row>
    <row r="48" spans="1:14" ht="9" x14ac:dyDescent="0.15">
      <c r="A48" s="67" t="s">
        <v>85</v>
      </c>
      <c r="B48" s="78">
        <v>103187989.09</v>
      </c>
      <c r="C48" s="78">
        <v>42881481.039999999</v>
      </c>
      <c r="D48" s="78">
        <v>540435.9</v>
      </c>
      <c r="E48" s="79">
        <v>60846943.950000003</v>
      </c>
      <c r="G48" s="67" t="s">
        <v>85</v>
      </c>
      <c r="H48" s="78">
        <v>220024654.78999999</v>
      </c>
      <c r="I48" s="78">
        <v>117773681.29000001</v>
      </c>
      <c r="J48" s="78">
        <v>102250973.5</v>
      </c>
      <c r="K48" s="76">
        <f t="shared" ref="K48:K65" si="4">IF(ISERROR((H48-I48)/ABS(I48)),"",(H48-I48)/ABS(I48))</f>
        <v>0.86819884018248794</v>
      </c>
      <c r="L48" s="78">
        <v>616911480</v>
      </c>
      <c r="M48" s="80">
        <f>H48/L48</f>
        <v>0.35665514733167225</v>
      </c>
      <c r="N48" s="75"/>
    </row>
    <row r="49" spans="1:14" ht="9" x14ac:dyDescent="0.15">
      <c r="A49" s="67" t="s">
        <v>70</v>
      </c>
      <c r="B49" s="78">
        <v>2224144.85</v>
      </c>
      <c r="C49" s="78" t="s">
        <v>98</v>
      </c>
      <c r="D49" s="78">
        <v>1390.68</v>
      </c>
      <c r="E49" s="79">
        <v>2225535.5299999998</v>
      </c>
      <c r="G49" s="67" t="s">
        <v>70</v>
      </c>
      <c r="H49" s="78">
        <v>10085911.039999999</v>
      </c>
      <c r="I49" s="78">
        <v>6535360.4800000004</v>
      </c>
      <c r="J49" s="78">
        <v>3550550.56</v>
      </c>
      <c r="K49" s="76">
        <f t="shared" si="4"/>
        <v>0.54328304779295022</v>
      </c>
      <c r="L49" s="78">
        <v>20400000</v>
      </c>
      <c r="M49" s="80">
        <f>H49/L49</f>
        <v>0.49440740392156857</v>
      </c>
      <c r="N49" s="75"/>
    </row>
    <row r="50" spans="1:14" ht="9" x14ac:dyDescent="0.15">
      <c r="A50" s="67" t="s">
        <v>50</v>
      </c>
      <c r="B50" s="78">
        <v>336154.82</v>
      </c>
      <c r="C50" s="78" t="s">
        <v>98</v>
      </c>
      <c r="D50" s="78">
        <v>1482.49</v>
      </c>
      <c r="E50" s="79">
        <v>337637.31</v>
      </c>
      <c r="G50" s="67" t="s">
        <v>50</v>
      </c>
      <c r="H50" s="78">
        <v>2698604.73</v>
      </c>
      <c r="I50" s="78">
        <v>2710772.45</v>
      </c>
      <c r="J50" s="78">
        <v>-12167.72</v>
      </c>
      <c r="K50" s="76">
        <f t="shared" si="4"/>
        <v>-4.488654147270902E-3</v>
      </c>
      <c r="L50" s="78">
        <v>5800000</v>
      </c>
      <c r="M50" s="80">
        <f>H50/L50</f>
        <v>0.46527667758620689</v>
      </c>
      <c r="N50" s="75"/>
    </row>
    <row r="51" spans="1:14" ht="9" x14ac:dyDescent="0.15">
      <c r="A51" s="67" t="s">
        <v>71</v>
      </c>
      <c r="B51" s="78">
        <v>519924.91</v>
      </c>
      <c r="C51" s="78" t="s">
        <v>98</v>
      </c>
      <c r="D51" s="78" t="s">
        <v>98</v>
      </c>
      <c r="E51" s="79">
        <v>519924.91</v>
      </c>
      <c r="G51" s="67" t="s">
        <v>71</v>
      </c>
      <c r="H51" s="78">
        <v>2064201.67</v>
      </c>
      <c r="I51" s="78">
        <v>664600.9</v>
      </c>
      <c r="J51" s="78">
        <v>1399600.77</v>
      </c>
      <c r="K51" s="76">
        <f t="shared" si="4"/>
        <v>2.1059266847216125</v>
      </c>
      <c r="L51" s="78">
        <v>2500000</v>
      </c>
      <c r="M51" s="80">
        <f>H51/L51</f>
        <v>0.82568066799999995</v>
      </c>
      <c r="N51" s="75"/>
    </row>
    <row r="52" spans="1:14" ht="9" x14ac:dyDescent="0.15">
      <c r="A52" s="67" t="s">
        <v>72</v>
      </c>
      <c r="B52" s="78"/>
      <c r="C52" s="78"/>
      <c r="D52" s="78"/>
      <c r="E52" s="79"/>
      <c r="G52" s="67" t="s">
        <v>72</v>
      </c>
      <c r="H52" s="78"/>
      <c r="I52" s="78"/>
      <c r="J52" s="78"/>
      <c r="K52" s="76" t="str">
        <f t="shared" si="4"/>
        <v/>
      </c>
      <c r="L52" s="78"/>
      <c r="M52" s="80"/>
      <c r="N52" s="75"/>
    </row>
    <row r="53" spans="1:14" ht="9" x14ac:dyDescent="0.15">
      <c r="A53" s="67" t="s">
        <v>51</v>
      </c>
      <c r="B53" s="78">
        <v>2032.95</v>
      </c>
      <c r="C53" s="78">
        <v>1762.54</v>
      </c>
      <c r="D53" s="78" t="s">
        <v>98</v>
      </c>
      <c r="E53" s="79">
        <v>270.41000000000003</v>
      </c>
      <c r="G53" s="67" t="s">
        <v>51</v>
      </c>
      <c r="H53" s="78">
        <v>183712.18</v>
      </c>
      <c r="I53" s="78">
        <v>320540.96000000002</v>
      </c>
      <c r="J53" s="78">
        <v>-136828.78</v>
      </c>
      <c r="K53" s="76">
        <f t="shared" si="4"/>
        <v>-0.42686831661076957</v>
      </c>
      <c r="L53" s="78">
        <v>591328</v>
      </c>
      <c r="M53" s="80">
        <f>H53/L53</f>
        <v>0.31067728908490716</v>
      </c>
      <c r="N53" s="75"/>
    </row>
    <row r="54" spans="1:14" ht="9" x14ac:dyDescent="0.15">
      <c r="A54" s="67" t="s">
        <v>52</v>
      </c>
      <c r="B54" s="78">
        <v>288.58999999999997</v>
      </c>
      <c r="C54" s="78" t="s">
        <v>98</v>
      </c>
      <c r="D54" s="78" t="s">
        <v>98</v>
      </c>
      <c r="E54" s="79">
        <v>288.58999999999997</v>
      </c>
      <c r="G54" s="67" t="s">
        <v>52</v>
      </c>
      <c r="H54" s="78">
        <v>6932.78</v>
      </c>
      <c r="I54" s="78">
        <v>9844.91</v>
      </c>
      <c r="J54" s="78">
        <v>-2912.13</v>
      </c>
      <c r="K54" s="76">
        <f t="shared" si="4"/>
        <v>-0.29580057105651553</v>
      </c>
      <c r="L54" s="78">
        <v>8812</v>
      </c>
      <c r="M54" s="80">
        <f>H54/L54</f>
        <v>0.78674307762142526</v>
      </c>
      <c r="N54" s="75"/>
    </row>
    <row r="55" spans="1:14" ht="9" x14ac:dyDescent="0.15">
      <c r="A55" s="67" t="s">
        <v>4</v>
      </c>
      <c r="B55" s="78"/>
      <c r="C55" s="78"/>
      <c r="D55" s="78"/>
      <c r="E55" s="79"/>
      <c r="G55" s="67" t="s">
        <v>4</v>
      </c>
      <c r="H55" s="78"/>
      <c r="I55" s="78"/>
      <c r="J55" s="78"/>
      <c r="K55" s="76" t="str">
        <f t="shared" si="4"/>
        <v/>
      </c>
      <c r="L55" s="78"/>
      <c r="M55" s="80"/>
      <c r="N55" s="75"/>
    </row>
    <row r="56" spans="1:14" ht="9" x14ac:dyDescent="0.15">
      <c r="A56" s="67" t="s">
        <v>61</v>
      </c>
      <c r="B56" s="78">
        <v>11018159.449999999</v>
      </c>
      <c r="C56" s="78" t="s">
        <v>98</v>
      </c>
      <c r="D56" s="78" t="s">
        <v>98</v>
      </c>
      <c r="E56" s="79">
        <v>11018159.449999999</v>
      </c>
      <c r="G56" s="67" t="s">
        <v>61</v>
      </c>
      <c r="H56" s="78">
        <v>72141710.299999997</v>
      </c>
      <c r="I56" s="78">
        <v>58032629.479999997</v>
      </c>
      <c r="J56" s="78">
        <v>14109080.82</v>
      </c>
      <c r="K56" s="76">
        <f t="shared" si="4"/>
        <v>0.24312323853707965</v>
      </c>
      <c r="L56" s="78">
        <v>227469280</v>
      </c>
      <c r="M56" s="80">
        <f>H56/L56</f>
        <v>0.3171492445045766</v>
      </c>
      <c r="N56" s="75"/>
    </row>
    <row r="57" spans="1:14" ht="9" x14ac:dyDescent="0.15">
      <c r="A57" s="67" t="s">
        <v>45</v>
      </c>
      <c r="B57" s="78" t="s">
        <v>98</v>
      </c>
      <c r="C57" s="78" t="s">
        <v>98</v>
      </c>
      <c r="D57" s="78" t="s">
        <v>98</v>
      </c>
      <c r="E57" s="79" t="s">
        <v>98</v>
      </c>
      <c r="G57" s="67" t="s">
        <v>45</v>
      </c>
      <c r="H57" s="78">
        <v>-1323.65</v>
      </c>
      <c r="I57" s="78">
        <v>-17266.82</v>
      </c>
      <c r="J57" s="78">
        <v>15943.17</v>
      </c>
      <c r="K57" s="76">
        <f t="shared" si="4"/>
        <v>0.9233414143426526</v>
      </c>
      <c r="L57" s="78">
        <v>-21086</v>
      </c>
      <c r="M57" s="80">
        <f t="shared" ref="M57:M64" si="5">H57/L57</f>
        <v>6.2773878402731673E-2</v>
      </c>
      <c r="N57" s="75"/>
    </row>
    <row r="58" spans="1:14" ht="9" x14ac:dyDescent="0.15">
      <c r="A58" s="67" t="s">
        <v>53</v>
      </c>
      <c r="B58" s="78">
        <v>3548000.31</v>
      </c>
      <c r="C58" s="78" t="s">
        <v>98</v>
      </c>
      <c r="D58" s="78" t="s">
        <v>98</v>
      </c>
      <c r="E58" s="79">
        <v>3548000.31</v>
      </c>
      <c r="G58" s="67" t="s">
        <v>53</v>
      </c>
      <c r="H58" s="78">
        <v>15647810.279999999</v>
      </c>
      <c r="I58" s="78">
        <v>18958262.02</v>
      </c>
      <c r="J58" s="78">
        <v>-3310451.74</v>
      </c>
      <c r="K58" s="76">
        <f t="shared" si="4"/>
        <v>-0.17461789147695303</v>
      </c>
      <c r="L58" s="78">
        <v>62203700</v>
      </c>
      <c r="M58" s="80">
        <f t="shared" si="5"/>
        <v>0.25155754850595702</v>
      </c>
      <c r="N58" s="75"/>
    </row>
    <row r="59" spans="1:14" ht="9" x14ac:dyDescent="0.15">
      <c r="A59" s="67" t="s">
        <v>5</v>
      </c>
      <c r="B59" s="78">
        <v>42298.559999999998</v>
      </c>
      <c r="C59" s="78" t="s">
        <v>98</v>
      </c>
      <c r="D59" s="78" t="s">
        <v>98</v>
      </c>
      <c r="E59" s="79">
        <v>42298.559999999998</v>
      </c>
      <c r="G59" s="67" t="s">
        <v>5</v>
      </c>
      <c r="H59" s="78">
        <v>141242.03</v>
      </c>
      <c r="I59" s="78">
        <v>118296.73</v>
      </c>
      <c r="J59" s="78">
        <v>22945.3</v>
      </c>
      <c r="K59" s="76">
        <f t="shared" si="4"/>
        <v>0.19396394135323947</v>
      </c>
      <c r="L59" s="78">
        <v>227080</v>
      </c>
      <c r="M59" s="80">
        <f t="shared" si="5"/>
        <v>0.6219923815395455</v>
      </c>
      <c r="N59" s="75"/>
    </row>
    <row r="60" spans="1:14" ht="9" x14ac:dyDescent="0.15">
      <c r="A60" s="67" t="s">
        <v>42</v>
      </c>
      <c r="B60" s="78">
        <v>818468.66</v>
      </c>
      <c r="C60" s="78" t="s">
        <v>98</v>
      </c>
      <c r="D60" s="78" t="s">
        <v>98</v>
      </c>
      <c r="E60" s="79">
        <v>818468.66</v>
      </c>
      <c r="G60" s="67" t="s">
        <v>42</v>
      </c>
      <c r="H60" s="78">
        <v>3871518.13</v>
      </c>
      <c r="I60" s="78">
        <v>2064711.76</v>
      </c>
      <c r="J60" s="78">
        <v>1806806.37</v>
      </c>
      <c r="K60" s="76">
        <f t="shared" si="4"/>
        <v>0.87508891313720216</v>
      </c>
      <c r="L60" s="78">
        <v>9796880</v>
      </c>
      <c r="M60" s="80">
        <f t="shared" si="5"/>
        <v>0.39517868239684467</v>
      </c>
      <c r="N60" s="75"/>
    </row>
    <row r="61" spans="1:14" ht="9" x14ac:dyDescent="0.15">
      <c r="A61" s="67" t="s">
        <v>73</v>
      </c>
      <c r="B61" s="78"/>
      <c r="C61" s="78"/>
      <c r="D61" s="78"/>
      <c r="E61" s="79"/>
      <c r="G61" s="67" t="s">
        <v>73</v>
      </c>
      <c r="H61" s="78"/>
      <c r="I61" s="78"/>
      <c r="J61" s="78"/>
      <c r="K61" s="76" t="str">
        <f t="shared" si="4"/>
        <v/>
      </c>
      <c r="L61" s="78"/>
      <c r="M61" s="80"/>
      <c r="N61" s="75"/>
    </row>
    <row r="62" spans="1:14" ht="9" x14ac:dyDescent="0.15">
      <c r="A62" s="67" t="s">
        <v>74</v>
      </c>
      <c r="B62" s="78">
        <v>1305988.8500000001</v>
      </c>
      <c r="C62" s="78" t="s">
        <v>98</v>
      </c>
      <c r="D62" s="78">
        <v>1577.15</v>
      </c>
      <c r="E62" s="79">
        <v>1307566</v>
      </c>
      <c r="G62" s="67" t="s">
        <v>74</v>
      </c>
      <c r="H62" s="78">
        <v>4824178.83</v>
      </c>
      <c r="I62" s="78">
        <v>2688881.34</v>
      </c>
      <c r="J62" s="78">
        <v>2135297.4900000002</v>
      </c>
      <c r="K62" s="76">
        <f t="shared" si="4"/>
        <v>0.79412113068552159</v>
      </c>
      <c r="L62" s="78">
        <v>11800000</v>
      </c>
      <c r="M62" s="80">
        <f t="shared" si="5"/>
        <v>0.40882871440677965</v>
      </c>
      <c r="N62" s="75"/>
    </row>
    <row r="63" spans="1:14" ht="9" x14ac:dyDescent="0.15">
      <c r="A63" s="67" t="s">
        <v>75</v>
      </c>
      <c r="B63" s="78">
        <v>58589.67</v>
      </c>
      <c r="C63" s="78" t="s">
        <v>98</v>
      </c>
      <c r="D63" s="78" t="s">
        <v>98</v>
      </c>
      <c r="E63" s="79">
        <v>58589.67</v>
      </c>
      <c r="G63" s="67" t="s">
        <v>75</v>
      </c>
      <c r="H63" s="78">
        <v>663300.05000000005</v>
      </c>
      <c r="I63" s="78">
        <v>552484.49</v>
      </c>
      <c r="J63" s="78">
        <v>110815.56</v>
      </c>
      <c r="K63" s="76">
        <f t="shared" si="4"/>
        <v>0.2005767799925027</v>
      </c>
      <c r="L63" s="78">
        <v>1400000</v>
      </c>
      <c r="M63" s="80">
        <f t="shared" si="5"/>
        <v>0.47378575000000006</v>
      </c>
      <c r="N63" s="75"/>
    </row>
    <row r="64" spans="1:14" ht="9" x14ac:dyDescent="0.15">
      <c r="A64" s="67" t="s">
        <v>76</v>
      </c>
      <c r="B64" s="78">
        <v>1856.38</v>
      </c>
      <c r="C64" s="78" t="s">
        <v>98</v>
      </c>
      <c r="D64" s="78" t="s">
        <v>98</v>
      </c>
      <c r="E64" s="79">
        <v>1856.38</v>
      </c>
      <c r="G64" s="67" t="s">
        <v>76</v>
      </c>
      <c r="H64" s="78">
        <v>51124</v>
      </c>
      <c r="I64" s="78">
        <v>60822.38</v>
      </c>
      <c r="J64" s="78">
        <v>-9698.3799999999992</v>
      </c>
      <c r="K64" s="76">
        <f t="shared" si="4"/>
        <v>-0.15945413513907214</v>
      </c>
      <c r="L64" s="78">
        <v>310000</v>
      </c>
      <c r="M64" s="80">
        <f t="shared" si="5"/>
        <v>0.16491612903225805</v>
      </c>
      <c r="N64" s="75"/>
    </row>
    <row r="65" spans="1:14" ht="9" x14ac:dyDescent="0.15">
      <c r="A65" s="67" t="s">
        <v>54</v>
      </c>
      <c r="B65" s="78" t="s">
        <v>98</v>
      </c>
      <c r="C65" s="78" t="s">
        <v>98</v>
      </c>
      <c r="D65" s="78" t="s">
        <v>98</v>
      </c>
      <c r="E65" s="79" t="s">
        <v>98</v>
      </c>
      <c r="G65" s="67" t="s">
        <v>54</v>
      </c>
      <c r="H65" s="78">
        <v>-2321.48</v>
      </c>
      <c r="I65" s="78">
        <v>-2943.48</v>
      </c>
      <c r="J65" s="78">
        <v>622</v>
      </c>
      <c r="K65" s="76">
        <f t="shared" si="4"/>
        <v>0.2113144984847867</v>
      </c>
      <c r="L65" s="78">
        <v>-38928</v>
      </c>
      <c r="M65" s="80"/>
      <c r="N65" s="75"/>
    </row>
    <row r="66" spans="1:14" ht="5.0999999999999996" customHeight="1" x14ac:dyDescent="0.15">
      <c r="A66" s="77"/>
      <c r="B66" s="82"/>
      <c r="C66" s="82"/>
      <c r="D66" s="82"/>
      <c r="E66" s="81"/>
      <c r="G66" s="77"/>
      <c r="H66" s="82"/>
      <c r="I66" s="82"/>
      <c r="J66" s="82"/>
      <c r="K66" s="83"/>
      <c r="L66" s="82"/>
      <c r="M66" s="84"/>
      <c r="N66" s="75"/>
    </row>
    <row r="67" spans="1:14" ht="3" customHeight="1" x14ac:dyDescent="0.15">
      <c r="A67" s="67"/>
      <c r="B67" s="78"/>
      <c r="C67" s="78"/>
      <c r="D67" s="78"/>
      <c r="E67" s="79"/>
      <c r="G67" s="67"/>
      <c r="H67" s="78"/>
      <c r="I67" s="78"/>
      <c r="J67" s="78"/>
      <c r="K67" s="76"/>
      <c r="L67" s="78"/>
      <c r="M67" s="80"/>
      <c r="N67" s="75"/>
    </row>
    <row r="68" spans="1:14" s="11" customFormat="1" ht="9" x14ac:dyDescent="0.15">
      <c r="A68" s="69" t="s">
        <v>10</v>
      </c>
      <c r="B68" s="66">
        <v>123063897.09</v>
      </c>
      <c r="C68" s="66">
        <v>42883243.579999998</v>
      </c>
      <c r="D68" s="66">
        <v>544886.22</v>
      </c>
      <c r="E68" s="86">
        <v>80725539.730000004</v>
      </c>
      <c r="G68" s="69" t="s">
        <v>10</v>
      </c>
      <c r="H68" s="66">
        <v>332401255.68000001</v>
      </c>
      <c r="I68" s="66">
        <v>210470678.88999999</v>
      </c>
      <c r="J68" s="66">
        <v>121930576.79000001</v>
      </c>
      <c r="K68" s="87">
        <f>IF(ISERROR((H68-I68)/ABS(I68)),"",(H68-I68)/ABS(I68))</f>
        <v>0.57932334058619916</v>
      </c>
      <c r="L68" s="66">
        <v>959358546</v>
      </c>
      <c r="M68" s="88">
        <f>H68/L68</f>
        <v>0.34648282132465624</v>
      </c>
      <c r="N68" s="71"/>
    </row>
    <row r="69" spans="1:14" ht="3" customHeight="1" x14ac:dyDescent="0.15">
      <c r="A69" s="77"/>
      <c r="B69" s="82"/>
      <c r="C69" s="82"/>
      <c r="D69" s="82"/>
      <c r="E69" s="81"/>
      <c r="G69" s="89"/>
      <c r="H69" s="82"/>
      <c r="I69" s="82"/>
      <c r="J69" s="82"/>
      <c r="K69" s="83"/>
      <c r="L69" s="82"/>
      <c r="M69" s="84"/>
      <c r="N69" s="75"/>
    </row>
    <row r="70" spans="1:14" ht="5.0999999999999996" customHeight="1" x14ac:dyDescent="0.15">
      <c r="A70" s="67"/>
      <c r="B70" s="78"/>
      <c r="C70" s="78"/>
      <c r="D70" s="78"/>
      <c r="E70" s="79"/>
      <c r="G70" s="77"/>
      <c r="H70" s="78"/>
      <c r="I70" s="78"/>
      <c r="J70" s="78"/>
      <c r="K70" s="76"/>
      <c r="L70" s="78"/>
      <c r="M70" s="80"/>
      <c r="N70" s="75"/>
    </row>
    <row r="71" spans="1:14" ht="9" x14ac:dyDescent="0.15">
      <c r="A71" s="67" t="s">
        <v>6</v>
      </c>
      <c r="B71" s="78">
        <v>10703.85</v>
      </c>
      <c r="C71" s="78" t="s">
        <v>98</v>
      </c>
      <c r="D71" s="78" t="s">
        <v>98</v>
      </c>
      <c r="E71" s="79">
        <v>10703.85</v>
      </c>
      <c r="G71" s="67" t="s">
        <v>6</v>
      </c>
      <c r="H71" s="78">
        <v>19966.61</v>
      </c>
      <c r="I71" s="78">
        <v>157008.91</v>
      </c>
      <c r="J71" s="78">
        <v>-137042.29999999999</v>
      </c>
      <c r="K71" s="76">
        <f t="shared" ref="K71:K73" si="6">IF(ISERROR((H71-I71)/ABS(I71)),"",(H71-I71)/ABS(I71))</f>
        <v>-0.87283135715036797</v>
      </c>
      <c r="L71" s="78">
        <v>308000</v>
      </c>
      <c r="M71" s="80">
        <f>H71/L71</f>
        <v>6.4826655844155839E-2</v>
      </c>
      <c r="N71" s="75"/>
    </row>
    <row r="72" spans="1:14" ht="9" x14ac:dyDescent="0.15">
      <c r="A72" s="67" t="s">
        <v>77</v>
      </c>
      <c r="B72" s="78">
        <v>703527.44</v>
      </c>
      <c r="C72" s="78" t="s">
        <v>98</v>
      </c>
      <c r="D72" s="78">
        <v>394.39</v>
      </c>
      <c r="E72" s="79">
        <v>703921.83</v>
      </c>
      <c r="G72" s="67" t="s">
        <v>77</v>
      </c>
      <c r="H72" s="78">
        <v>1062115.3999999999</v>
      </c>
      <c r="I72" s="78">
        <v>400668.77</v>
      </c>
      <c r="J72" s="78">
        <v>661446.63</v>
      </c>
      <c r="K72" s="76">
        <f t="shared" si="6"/>
        <v>1.6508564668017423</v>
      </c>
      <c r="L72" s="78">
        <v>2800000</v>
      </c>
      <c r="M72" s="80">
        <f>H72/L72</f>
        <v>0.37932692857142852</v>
      </c>
      <c r="N72" s="75"/>
    </row>
    <row r="73" spans="1:14" ht="9" x14ac:dyDescent="0.15">
      <c r="A73" s="67" t="s">
        <v>55</v>
      </c>
      <c r="B73" s="78">
        <v>81190.48</v>
      </c>
      <c r="C73" s="78" t="s">
        <v>98</v>
      </c>
      <c r="D73" s="78" t="s">
        <v>98</v>
      </c>
      <c r="E73" s="79">
        <v>81190.48</v>
      </c>
      <c r="G73" s="67" t="s">
        <v>55</v>
      </c>
      <c r="H73" s="78">
        <v>58039.43</v>
      </c>
      <c r="I73" s="78">
        <v>302955.3</v>
      </c>
      <c r="J73" s="78">
        <v>-244915.87</v>
      </c>
      <c r="K73" s="76">
        <f t="shared" si="6"/>
        <v>-0.80842246364397652</v>
      </c>
      <c r="L73" s="78">
        <v>615000</v>
      </c>
      <c r="M73" s="80">
        <f>H73/L73</f>
        <v>9.4373056910569103E-2</v>
      </c>
      <c r="N73" s="75"/>
    </row>
    <row r="74" spans="1:14" ht="5.0999999999999996" customHeight="1" x14ac:dyDescent="0.15">
      <c r="A74" s="77"/>
      <c r="B74" s="82"/>
      <c r="C74" s="82"/>
      <c r="D74" s="82"/>
      <c r="E74" s="81"/>
      <c r="G74" s="77"/>
      <c r="H74" s="82"/>
      <c r="I74" s="82"/>
      <c r="J74" s="82"/>
      <c r="K74" s="83"/>
      <c r="L74" s="82"/>
      <c r="M74" s="84"/>
      <c r="N74" s="75"/>
    </row>
    <row r="75" spans="1:14" ht="3" customHeight="1" x14ac:dyDescent="0.15">
      <c r="A75" s="67"/>
      <c r="B75" s="78"/>
      <c r="C75" s="78"/>
      <c r="D75" s="78"/>
      <c r="E75" s="79"/>
      <c r="G75" s="67"/>
      <c r="H75" s="78"/>
      <c r="I75" s="78"/>
      <c r="J75" s="78"/>
      <c r="K75" s="76"/>
      <c r="L75" s="78"/>
      <c r="M75" s="80"/>
      <c r="N75" s="75"/>
    </row>
    <row r="76" spans="1:14" s="11" customFormat="1" ht="9" x14ac:dyDescent="0.15">
      <c r="A76" s="69" t="s">
        <v>78</v>
      </c>
      <c r="B76" s="66">
        <v>795421.77</v>
      </c>
      <c r="C76" s="66" t="s">
        <v>98</v>
      </c>
      <c r="D76" s="66">
        <v>394.39</v>
      </c>
      <c r="E76" s="86">
        <v>795816.16</v>
      </c>
      <c r="G76" s="69" t="s">
        <v>78</v>
      </c>
      <c r="H76" s="66">
        <v>1140121.44</v>
      </c>
      <c r="I76" s="66">
        <v>860632.98</v>
      </c>
      <c r="J76" s="66">
        <v>279488.46000000002</v>
      </c>
      <c r="K76" s="87">
        <f>IF(ISERROR((H76-I76)/ABS(I76)),"",(H76-I76)/ABS(I76))</f>
        <v>0.32474755963918556</v>
      </c>
      <c r="L76" s="66">
        <v>3723000</v>
      </c>
      <c r="M76" s="88">
        <f>H76/L76</f>
        <v>0.30623729250604348</v>
      </c>
      <c r="N76" s="71"/>
    </row>
    <row r="77" spans="1:14" ht="3" customHeight="1" x14ac:dyDescent="0.15">
      <c r="A77" s="77"/>
      <c r="B77" s="82"/>
      <c r="C77" s="82"/>
      <c r="D77" s="82"/>
      <c r="E77" s="81"/>
      <c r="G77" s="77"/>
      <c r="H77" s="82"/>
      <c r="I77" s="82"/>
      <c r="J77" s="82"/>
      <c r="K77" s="83"/>
      <c r="L77" s="82"/>
      <c r="M77" s="84"/>
      <c r="N77" s="75"/>
    </row>
    <row r="78" spans="1:14" ht="5.0999999999999996" customHeight="1" x14ac:dyDescent="0.15">
      <c r="A78" s="67"/>
      <c r="B78" s="78"/>
      <c r="C78" s="78"/>
      <c r="D78" s="78"/>
      <c r="E78" s="79"/>
      <c r="G78" s="67"/>
      <c r="H78" s="78"/>
      <c r="I78" s="78"/>
      <c r="J78" s="78"/>
      <c r="K78" s="76"/>
      <c r="L78" s="78"/>
      <c r="M78" s="80"/>
      <c r="N78" s="75"/>
    </row>
    <row r="79" spans="1:14" ht="9" x14ac:dyDescent="0.15">
      <c r="A79" s="67" t="s">
        <v>7</v>
      </c>
      <c r="B79" s="78">
        <v>101038.07</v>
      </c>
      <c r="C79" s="78" t="s">
        <v>98</v>
      </c>
      <c r="D79" s="78" t="s">
        <v>98</v>
      </c>
      <c r="E79" s="79">
        <v>101038.07</v>
      </c>
      <c r="G79" s="67" t="s">
        <v>7</v>
      </c>
      <c r="H79" s="78">
        <v>362332.63</v>
      </c>
      <c r="I79" s="78">
        <v>362744.74</v>
      </c>
      <c r="J79" s="78">
        <v>-412.11</v>
      </c>
      <c r="K79" s="76">
        <f t="shared" ref="K79:K81" si="7">IF(ISERROR((H79-I79)/ABS(I79)),"",(H79-I79)/ABS(I79))</f>
        <v>-1.1360881483766961E-3</v>
      </c>
      <c r="L79" s="78">
        <v>1100000</v>
      </c>
      <c r="M79" s="80">
        <f>H79/L79</f>
        <v>0.3293933</v>
      </c>
      <c r="N79" s="75"/>
    </row>
    <row r="80" spans="1:14" ht="9" x14ac:dyDescent="0.15">
      <c r="A80" s="67" t="s">
        <v>56</v>
      </c>
      <c r="B80" s="78">
        <v>94044.44</v>
      </c>
      <c r="C80" s="78" t="s">
        <v>98</v>
      </c>
      <c r="D80" s="78">
        <v>1850.04</v>
      </c>
      <c r="E80" s="79">
        <v>95894.48</v>
      </c>
      <c r="G80" s="67" t="s">
        <v>56</v>
      </c>
      <c r="H80" s="78">
        <v>575811.21</v>
      </c>
      <c r="I80" s="78">
        <v>444345.73</v>
      </c>
      <c r="J80" s="78">
        <v>131465.48000000001</v>
      </c>
      <c r="K80" s="76">
        <f t="shared" si="7"/>
        <v>0.29586304340091213</v>
      </c>
      <c r="L80" s="78">
        <v>1300000</v>
      </c>
      <c r="M80" s="80">
        <f>H80/L80</f>
        <v>0.44293169999999998</v>
      </c>
      <c r="N80" s="75"/>
    </row>
    <row r="81" spans="1:14" ht="9" x14ac:dyDescent="0.15">
      <c r="A81" s="67" t="s">
        <v>57</v>
      </c>
      <c r="B81" s="78">
        <v>36021.53</v>
      </c>
      <c r="C81" s="78" t="s">
        <v>98</v>
      </c>
      <c r="D81" s="78">
        <v>19392.75</v>
      </c>
      <c r="E81" s="79">
        <v>55414.28</v>
      </c>
      <c r="G81" s="67" t="s">
        <v>57</v>
      </c>
      <c r="H81" s="78">
        <v>209119.26</v>
      </c>
      <c r="I81" s="78">
        <v>199893.11</v>
      </c>
      <c r="J81" s="78">
        <v>9226.15</v>
      </c>
      <c r="K81" s="76">
        <f t="shared" si="7"/>
        <v>4.6155417763023565E-2</v>
      </c>
      <c r="L81" s="78">
        <v>600000</v>
      </c>
      <c r="M81" s="80">
        <f>H81/L81</f>
        <v>0.34853210000000001</v>
      </c>
      <c r="N81" s="75"/>
    </row>
    <row r="82" spans="1:14" ht="5.0999999999999996" customHeight="1" x14ac:dyDescent="0.15">
      <c r="A82" s="77"/>
      <c r="B82" s="82"/>
      <c r="C82" s="82"/>
      <c r="D82" s="82"/>
      <c r="E82" s="81"/>
      <c r="G82" s="77"/>
      <c r="H82" s="82"/>
      <c r="I82" s="82"/>
      <c r="J82" s="82"/>
      <c r="K82" s="83"/>
      <c r="L82" s="82"/>
      <c r="M82" s="84"/>
      <c r="N82" s="75"/>
    </row>
    <row r="83" spans="1:14" ht="3" customHeight="1" x14ac:dyDescent="0.15">
      <c r="A83" s="67"/>
      <c r="B83" s="78"/>
      <c r="C83" s="78"/>
      <c r="D83" s="78"/>
      <c r="E83" s="79"/>
      <c r="G83" s="67"/>
      <c r="H83" s="78"/>
      <c r="I83" s="78"/>
      <c r="J83" s="78"/>
      <c r="K83" s="76"/>
      <c r="L83" s="78"/>
      <c r="M83" s="80"/>
      <c r="N83" s="75"/>
    </row>
    <row r="84" spans="1:14" s="11" customFormat="1" ht="9" x14ac:dyDescent="0.15">
      <c r="A84" s="69" t="s">
        <v>79</v>
      </c>
      <c r="B84" s="66">
        <v>1026525.81</v>
      </c>
      <c r="C84" s="66" t="s">
        <v>98</v>
      </c>
      <c r="D84" s="66">
        <v>21637.18</v>
      </c>
      <c r="E84" s="86">
        <v>1048162.99</v>
      </c>
      <c r="G84" s="69" t="s">
        <v>79</v>
      </c>
      <c r="H84" s="66">
        <v>2287384.54</v>
      </c>
      <c r="I84" s="66">
        <v>1867616.56</v>
      </c>
      <c r="J84" s="66">
        <v>419767.98</v>
      </c>
      <c r="K84" s="87">
        <f>IF(ISERROR((H84-I84)/ABS(I84)),"",(H84-I84)/ABS(I84))</f>
        <v>0.2247613289528767</v>
      </c>
      <c r="L84" s="66">
        <v>6723000</v>
      </c>
      <c r="M84" s="88">
        <f>H84/L84</f>
        <v>0.34023271456195153</v>
      </c>
      <c r="N84" s="71"/>
    </row>
    <row r="85" spans="1:14" ht="3" customHeight="1" x14ac:dyDescent="0.15">
      <c r="A85" s="77"/>
      <c r="B85" s="82"/>
      <c r="C85" s="82"/>
      <c r="D85" s="82"/>
      <c r="E85" s="81"/>
      <c r="G85" s="77"/>
      <c r="H85" s="82"/>
      <c r="I85" s="82"/>
      <c r="J85" s="82"/>
      <c r="K85" s="83"/>
      <c r="L85" s="82"/>
      <c r="M85" s="84"/>
      <c r="N85" s="75"/>
    </row>
    <row r="86" spans="1:14" ht="9.9499999999999993" customHeight="1" x14ac:dyDescent="0.15">
      <c r="A86" s="77"/>
      <c r="B86" s="82"/>
      <c r="C86" s="82"/>
      <c r="D86" s="82"/>
      <c r="E86" s="81"/>
      <c r="G86" s="77"/>
      <c r="H86" s="82"/>
      <c r="I86" s="82"/>
      <c r="J86" s="82"/>
      <c r="K86" s="83"/>
      <c r="L86" s="82"/>
      <c r="M86" s="84"/>
      <c r="N86" s="75"/>
    </row>
    <row r="87" spans="1:14" ht="3" customHeight="1" x14ac:dyDescent="0.15">
      <c r="A87" s="67"/>
      <c r="B87" s="78"/>
      <c r="C87" s="78"/>
      <c r="D87" s="78"/>
      <c r="E87" s="79"/>
      <c r="G87" s="67"/>
      <c r="H87" s="78"/>
      <c r="I87" s="78"/>
      <c r="J87" s="78"/>
      <c r="K87" s="76"/>
      <c r="L87" s="78"/>
      <c r="M87" s="80"/>
      <c r="N87" s="75"/>
    </row>
    <row r="88" spans="1:14" s="11" customFormat="1" ht="9" x14ac:dyDescent="0.15">
      <c r="A88" s="69" t="s">
        <v>80</v>
      </c>
      <c r="B88" s="66">
        <v>232397659.30000001</v>
      </c>
      <c r="C88" s="66">
        <v>74466959.299999997</v>
      </c>
      <c r="D88" s="66">
        <v>1498156.82</v>
      </c>
      <c r="E88" s="86">
        <v>159428856.81999999</v>
      </c>
      <c r="G88" s="69" t="s">
        <v>80</v>
      </c>
      <c r="H88" s="66">
        <v>649041497.58000004</v>
      </c>
      <c r="I88" s="66">
        <v>453424880.29000002</v>
      </c>
      <c r="J88" s="66">
        <v>195616617.28999999</v>
      </c>
      <c r="K88" s="87">
        <f>IF(ISERROR((H88-I88)/ABS(I88)),"",(H88-I88)/ABS(I88))</f>
        <v>0.43142012225903481</v>
      </c>
      <c r="L88" s="66">
        <v>2046718206</v>
      </c>
      <c r="M88" s="88">
        <f>H88/L88</f>
        <v>0.31711326731609679</v>
      </c>
      <c r="N88" s="71"/>
    </row>
    <row r="89" spans="1:14" ht="3" customHeight="1" x14ac:dyDescent="0.15">
      <c r="A89" s="77"/>
      <c r="B89" s="82"/>
      <c r="C89" s="82"/>
      <c r="D89" s="82"/>
      <c r="E89" s="81"/>
      <c r="G89" s="77"/>
      <c r="H89" s="82"/>
      <c r="I89" s="82"/>
      <c r="J89" s="82"/>
      <c r="K89" s="83"/>
      <c r="L89" s="82"/>
      <c r="M89" s="84"/>
      <c r="N89" s="75"/>
    </row>
    <row r="90" spans="1:14" ht="5.0999999999999996" customHeight="1" x14ac:dyDescent="0.15">
      <c r="A90" s="67"/>
      <c r="B90" s="78"/>
      <c r="C90" s="78"/>
      <c r="D90" s="78"/>
      <c r="E90" s="79"/>
      <c r="G90" s="67"/>
      <c r="H90" s="78"/>
      <c r="I90" s="78"/>
      <c r="J90" s="78"/>
      <c r="K90" s="76"/>
      <c r="L90" s="78"/>
      <c r="M90" s="80"/>
      <c r="N90" s="75"/>
    </row>
    <row r="91" spans="1:14" ht="9" customHeight="1" x14ac:dyDescent="0.15">
      <c r="A91" s="67" t="s">
        <v>58</v>
      </c>
      <c r="B91" s="78"/>
      <c r="C91" s="78"/>
      <c r="D91" s="78"/>
      <c r="E91" s="79"/>
      <c r="G91" s="67" t="s">
        <v>58</v>
      </c>
      <c r="H91" s="78"/>
      <c r="I91" s="78"/>
      <c r="J91" s="78"/>
      <c r="K91" s="76"/>
      <c r="L91" s="78"/>
      <c r="M91" s="80"/>
      <c r="N91" s="75"/>
    </row>
    <row r="92" spans="1:14" ht="9" x14ac:dyDescent="0.15">
      <c r="A92" s="67" t="s">
        <v>60</v>
      </c>
      <c r="B92" s="78" t="s">
        <v>98</v>
      </c>
      <c r="C92" s="78" t="s">
        <v>98</v>
      </c>
      <c r="D92" s="78" t="s">
        <v>98</v>
      </c>
      <c r="E92" s="79" t="s">
        <v>98</v>
      </c>
      <c r="G92" s="67" t="s">
        <v>60</v>
      </c>
      <c r="H92" s="78">
        <v>46986505.469999999</v>
      </c>
      <c r="I92" s="78">
        <v>45305827.270000003</v>
      </c>
      <c r="J92" s="78">
        <v>1680678.2</v>
      </c>
      <c r="K92" s="76">
        <f t="shared" ref="K92:K93" si="8">IF(ISERROR((H92-I92)/ABS(I92)),"",(H92-I92)/ABS(I92))</f>
        <v>3.7096292050556687E-2</v>
      </c>
      <c r="L92" s="78">
        <v>176668240</v>
      </c>
      <c r="M92" s="80">
        <f t="shared" ref="M92:M93" si="9">H92/L92</f>
        <v>0.26595898317660266</v>
      </c>
      <c r="N92" s="75"/>
    </row>
    <row r="93" spans="1:14" ht="9" x14ac:dyDescent="0.15">
      <c r="A93" s="67" t="s">
        <v>59</v>
      </c>
      <c r="B93" s="78" t="s">
        <v>98</v>
      </c>
      <c r="C93" s="78" t="s">
        <v>98</v>
      </c>
      <c r="D93" s="78" t="s">
        <v>98</v>
      </c>
      <c r="E93" s="79" t="s">
        <v>98</v>
      </c>
      <c r="G93" s="67" t="s">
        <v>59</v>
      </c>
      <c r="H93" s="78">
        <v>24619649.609999999</v>
      </c>
      <c r="I93" s="78">
        <v>25123793.02</v>
      </c>
      <c r="J93" s="78">
        <v>-504143.41</v>
      </c>
      <c r="K93" s="76">
        <f t="shared" si="8"/>
        <v>-2.0066373321841677E-2</v>
      </c>
      <c r="L93" s="78">
        <v>100450460</v>
      </c>
      <c r="M93" s="80">
        <f t="shared" si="9"/>
        <v>0.24509245263784754</v>
      </c>
      <c r="N93" s="75"/>
    </row>
    <row r="94" spans="1:14" ht="5.0999999999999996" customHeight="1" x14ac:dyDescent="0.15">
      <c r="A94" s="77"/>
      <c r="B94" s="82"/>
      <c r="C94" s="82"/>
      <c r="D94" s="82"/>
      <c r="E94" s="81"/>
      <c r="G94" s="77"/>
      <c r="H94" s="82"/>
      <c r="I94" s="82"/>
      <c r="J94" s="82"/>
      <c r="K94" s="83"/>
      <c r="L94" s="82"/>
      <c r="M94" s="84"/>
      <c r="N94" s="75"/>
    </row>
    <row r="95" spans="1:14" ht="3" customHeight="1" x14ac:dyDescent="0.15">
      <c r="A95" s="77"/>
      <c r="B95" s="78"/>
      <c r="C95" s="78"/>
      <c r="D95" s="78"/>
      <c r="E95" s="79"/>
      <c r="G95" s="67"/>
      <c r="H95" s="78"/>
      <c r="I95" s="78"/>
      <c r="J95" s="78"/>
      <c r="K95" s="76"/>
      <c r="L95" s="78"/>
      <c r="M95" s="80"/>
      <c r="N95" s="75"/>
    </row>
    <row r="96" spans="1:14" s="11" customFormat="1" ht="9" x14ac:dyDescent="0.15">
      <c r="A96" s="69" t="s">
        <v>43</v>
      </c>
      <c r="B96" s="66" t="s">
        <v>98</v>
      </c>
      <c r="C96" s="66" t="s">
        <v>98</v>
      </c>
      <c r="D96" s="66" t="s">
        <v>98</v>
      </c>
      <c r="E96" s="86" t="s">
        <v>98</v>
      </c>
      <c r="G96" s="69" t="s">
        <v>43</v>
      </c>
      <c r="H96" s="66">
        <v>71606155.079999998</v>
      </c>
      <c r="I96" s="66">
        <v>70429620.290000007</v>
      </c>
      <c r="J96" s="66">
        <v>1176534.79</v>
      </c>
      <c r="K96" s="87">
        <f>IF(ISERROR((H96-I96)/ABS(I96)),"",(H96-I96)/ABS(I96))</f>
        <v>1.6705113347984961E-2</v>
      </c>
      <c r="L96" s="66">
        <v>277118700</v>
      </c>
      <c r="M96" s="88">
        <f>H96/L96</f>
        <v>0.25839524752389498</v>
      </c>
      <c r="N96" s="71"/>
    </row>
    <row r="97" spans="1:14" ht="3" customHeight="1" x14ac:dyDescent="0.15">
      <c r="A97" s="77"/>
      <c r="B97" s="82"/>
      <c r="C97" s="82"/>
      <c r="D97" s="82"/>
      <c r="E97" s="81"/>
      <c r="G97" s="77"/>
      <c r="H97" s="82"/>
      <c r="I97" s="82"/>
      <c r="J97" s="82"/>
      <c r="K97" s="83"/>
      <c r="L97" s="82"/>
      <c r="M97" s="84"/>
      <c r="N97" s="75"/>
    </row>
    <row r="98" spans="1:14" ht="5.0999999999999996" customHeight="1" x14ac:dyDescent="0.15">
      <c r="A98" s="67"/>
      <c r="B98" s="78"/>
      <c r="C98" s="78"/>
      <c r="D98" s="78"/>
      <c r="E98" s="79"/>
      <c r="G98" s="67"/>
      <c r="H98" s="78"/>
      <c r="I98" s="78"/>
      <c r="J98" s="78"/>
      <c r="K98" s="76"/>
      <c r="L98" s="78"/>
      <c r="M98" s="80"/>
      <c r="N98" s="75"/>
    </row>
    <row r="99" spans="1:14" ht="9" customHeight="1" x14ac:dyDescent="0.15">
      <c r="A99" s="67" t="s">
        <v>38</v>
      </c>
      <c r="B99" s="78"/>
      <c r="C99" s="78"/>
      <c r="D99" s="78"/>
      <c r="E99" s="79"/>
      <c r="G99" s="67" t="s">
        <v>38</v>
      </c>
      <c r="H99" s="78"/>
      <c r="I99" s="78"/>
      <c r="J99" s="78"/>
      <c r="K99" s="76"/>
      <c r="L99" s="78"/>
      <c r="M99" s="80"/>
      <c r="N99" s="75"/>
    </row>
    <row r="100" spans="1:14" ht="9" customHeight="1" x14ac:dyDescent="0.15">
      <c r="A100" s="67" t="s">
        <v>81</v>
      </c>
      <c r="B100" s="78"/>
      <c r="C100" s="78"/>
      <c r="D100" s="78"/>
      <c r="E100" s="79"/>
      <c r="G100" s="67" t="s">
        <v>81</v>
      </c>
      <c r="H100" s="78"/>
      <c r="I100" s="78"/>
      <c r="J100" s="78"/>
      <c r="K100" s="76"/>
      <c r="L100" s="78"/>
      <c r="M100" s="80"/>
      <c r="N100" s="75"/>
    </row>
    <row r="101" spans="1:14" ht="9" x14ac:dyDescent="0.15">
      <c r="A101" s="67" t="s">
        <v>41</v>
      </c>
      <c r="B101" s="78" t="s">
        <v>98</v>
      </c>
      <c r="C101" s="78" t="s">
        <v>98</v>
      </c>
      <c r="D101" s="78" t="s">
        <v>98</v>
      </c>
      <c r="E101" s="79" t="s">
        <v>98</v>
      </c>
      <c r="G101" s="67" t="s">
        <v>41</v>
      </c>
      <c r="H101" s="78">
        <v>4113.9799999999996</v>
      </c>
      <c r="I101" s="78">
        <v>8556.64</v>
      </c>
      <c r="J101" s="78">
        <v>-4442.66</v>
      </c>
      <c r="K101" s="76">
        <f t="shared" ref="K101:K102" si="10">IF(ISERROR((H101-I101)/ABS(I101)),"",(H101-I101)/ABS(I101))</f>
        <v>-0.51920613698835061</v>
      </c>
      <c r="L101" s="78">
        <v>37306</v>
      </c>
      <c r="M101" s="80">
        <f t="shared" ref="M101:M102" si="11">H101/L101</f>
        <v>0.11027663110491609</v>
      </c>
      <c r="N101" s="75"/>
    </row>
    <row r="102" spans="1:14" ht="9" x14ac:dyDescent="0.15">
      <c r="A102" s="67" t="s">
        <v>88</v>
      </c>
      <c r="B102" s="78" t="s">
        <v>98</v>
      </c>
      <c r="C102" s="78" t="s">
        <v>98</v>
      </c>
      <c r="D102" s="78" t="s">
        <v>98</v>
      </c>
      <c r="E102" s="79" t="s">
        <v>98</v>
      </c>
      <c r="G102" s="67" t="s">
        <v>8</v>
      </c>
      <c r="H102" s="78">
        <v>5873031.5</v>
      </c>
      <c r="I102" s="78">
        <v>6645789.71</v>
      </c>
      <c r="J102" s="78">
        <v>-772758.21</v>
      </c>
      <c r="K102" s="76">
        <f t="shared" si="10"/>
        <v>-0.11627786067880261</v>
      </c>
      <c r="L102" s="78">
        <v>8093780</v>
      </c>
      <c r="M102" s="80">
        <f t="shared" si="11"/>
        <v>0.72562282394628963</v>
      </c>
      <c r="N102" s="75"/>
    </row>
    <row r="103" spans="1:14" ht="9" x14ac:dyDescent="0.15">
      <c r="A103" s="67" t="s">
        <v>4</v>
      </c>
      <c r="B103" s="78"/>
      <c r="C103" s="78"/>
      <c r="D103" s="78"/>
      <c r="E103" s="79"/>
      <c r="G103" s="67" t="s">
        <v>4</v>
      </c>
      <c r="H103" s="78"/>
      <c r="I103" s="78"/>
      <c r="J103" s="78"/>
      <c r="K103" s="76"/>
      <c r="L103" s="78"/>
      <c r="M103" s="80"/>
      <c r="N103" s="75"/>
    </row>
    <row r="104" spans="1:14" ht="9" x14ac:dyDescent="0.15">
      <c r="A104" s="67" t="s">
        <v>86</v>
      </c>
      <c r="B104" s="78" t="s">
        <v>98</v>
      </c>
      <c r="C104" s="78" t="s">
        <v>98</v>
      </c>
      <c r="D104" s="78" t="s">
        <v>98</v>
      </c>
      <c r="E104" s="79" t="s">
        <v>98</v>
      </c>
      <c r="G104" s="67" t="s">
        <v>41</v>
      </c>
      <c r="H104" s="78">
        <v>7953.96</v>
      </c>
      <c r="I104" s="78">
        <v>1340.43</v>
      </c>
      <c r="J104" s="78">
        <v>6613.53</v>
      </c>
      <c r="K104" s="76">
        <f t="shared" ref="K104:K106" si="12">IF(ISERROR((H104-I104)/ABS(I104)),"",(H104-I104)/ABS(I104))</f>
        <v>4.9338868870437098</v>
      </c>
      <c r="L104" s="78">
        <v>3244</v>
      </c>
      <c r="M104" s="80">
        <f t="shared" ref="M104:M106" si="13">H104/L104</f>
        <v>2.4518988902589398</v>
      </c>
      <c r="N104" s="75"/>
    </row>
    <row r="105" spans="1:14" ht="9" x14ac:dyDescent="0.15">
      <c r="A105" s="90" t="s">
        <v>90</v>
      </c>
      <c r="B105" s="78" t="s">
        <v>98</v>
      </c>
      <c r="C105" s="78" t="s">
        <v>98</v>
      </c>
      <c r="D105" s="78" t="s">
        <v>98</v>
      </c>
      <c r="E105" s="79" t="s">
        <v>98</v>
      </c>
      <c r="G105" s="91" t="s">
        <v>89</v>
      </c>
      <c r="H105" s="78">
        <v>-50313005.619999997</v>
      </c>
      <c r="I105" s="78">
        <v>-50549447.579999998</v>
      </c>
      <c r="J105" s="78">
        <v>236441.96</v>
      </c>
      <c r="K105" s="76">
        <f t="shared" si="12"/>
        <v>4.6774390486821003E-3</v>
      </c>
      <c r="L105" s="78">
        <v>-78812980</v>
      </c>
      <c r="M105" s="80">
        <f t="shared" si="13"/>
        <v>0.63838476377875819</v>
      </c>
      <c r="N105" s="75"/>
    </row>
    <row r="106" spans="1:14" ht="9" x14ac:dyDescent="0.15">
      <c r="A106" s="67" t="s">
        <v>87</v>
      </c>
      <c r="B106" s="78" t="s">
        <v>98</v>
      </c>
      <c r="C106" s="78" t="s">
        <v>98</v>
      </c>
      <c r="D106" s="78" t="s">
        <v>98</v>
      </c>
      <c r="E106" s="79" t="s">
        <v>98</v>
      </c>
      <c r="G106" s="67" t="s">
        <v>87</v>
      </c>
      <c r="H106" s="78">
        <v>1076.55</v>
      </c>
      <c r="I106" s="78">
        <v>52874.239999999998</v>
      </c>
      <c r="J106" s="78">
        <v>-51797.69</v>
      </c>
      <c r="K106" s="76">
        <f t="shared" si="12"/>
        <v>-0.97963942365885537</v>
      </c>
      <c r="L106" s="78">
        <v>21086</v>
      </c>
      <c r="M106" s="80">
        <f t="shared" si="13"/>
        <v>5.1055202504031109E-2</v>
      </c>
      <c r="N106" s="75"/>
    </row>
    <row r="107" spans="1:14" ht="9" x14ac:dyDescent="0.15">
      <c r="A107" s="67" t="s">
        <v>53</v>
      </c>
      <c r="B107" s="78"/>
      <c r="C107" s="78"/>
      <c r="D107" s="78"/>
      <c r="E107" s="79"/>
      <c r="G107" s="67" t="s">
        <v>53</v>
      </c>
      <c r="H107" s="66"/>
      <c r="I107" s="78"/>
      <c r="J107" s="78"/>
      <c r="K107" s="76"/>
      <c r="L107" s="78"/>
      <c r="M107" s="80"/>
      <c r="N107" s="75"/>
    </row>
    <row r="108" spans="1:14" ht="9" x14ac:dyDescent="0.15">
      <c r="A108" s="67" t="s">
        <v>88</v>
      </c>
      <c r="B108" s="78" t="s">
        <v>98</v>
      </c>
      <c r="C108" s="78" t="s">
        <v>98</v>
      </c>
      <c r="D108" s="78" t="s">
        <v>98</v>
      </c>
      <c r="E108" s="79" t="s">
        <v>98</v>
      </c>
      <c r="G108" s="67" t="s">
        <v>8</v>
      </c>
      <c r="H108" s="78">
        <v>720889.84</v>
      </c>
      <c r="I108" s="78">
        <v>726009.09</v>
      </c>
      <c r="J108" s="78">
        <v>-5119.25</v>
      </c>
      <c r="K108" s="76">
        <f>IF(ISERROR((H108-I108)/ABS(I108)),"",(H108-I108)/ABS(I108))</f>
        <v>-7.0512202540053597E-3</v>
      </c>
      <c r="L108" s="78">
        <v>3185608</v>
      </c>
      <c r="M108" s="80">
        <f>H108/L108</f>
        <v>0.22629584054284141</v>
      </c>
      <c r="N108" s="75"/>
    </row>
    <row r="109" spans="1:14" ht="9" x14ac:dyDescent="0.15">
      <c r="A109" s="67" t="s">
        <v>5</v>
      </c>
      <c r="B109" s="78"/>
      <c r="C109" s="78"/>
      <c r="D109" s="78"/>
      <c r="E109" s="79"/>
      <c r="G109" s="67" t="s">
        <v>5</v>
      </c>
      <c r="H109" s="78"/>
      <c r="I109" s="78"/>
      <c r="J109" s="78"/>
      <c r="K109" s="76"/>
      <c r="L109" s="78"/>
      <c r="M109" s="80"/>
      <c r="N109" s="75"/>
    </row>
    <row r="110" spans="1:14" ht="9" x14ac:dyDescent="0.15">
      <c r="A110" s="67" t="s">
        <v>86</v>
      </c>
      <c r="B110" s="78" t="s">
        <v>98</v>
      </c>
      <c r="C110" s="78" t="s">
        <v>98</v>
      </c>
      <c r="D110" s="78" t="s">
        <v>98</v>
      </c>
      <c r="E110" s="79" t="s">
        <v>98</v>
      </c>
      <c r="G110" s="67" t="s">
        <v>41</v>
      </c>
      <c r="H110" s="78">
        <v>3490.13</v>
      </c>
      <c r="I110" s="78">
        <v>5731.54</v>
      </c>
      <c r="J110" s="78">
        <v>-2241.41</v>
      </c>
      <c r="K110" s="76">
        <f t="shared" ref="K110:K111" si="14">IF(ISERROR((H110-I110)/ABS(I110)),"",(H110-I110)/ABS(I110))</f>
        <v>-0.39106592643512911</v>
      </c>
      <c r="L110" s="78">
        <v>47038</v>
      </c>
      <c r="M110" s="80">
        <f t="shared" ref="M110:M111" si="15">H110/L110</f>
        <v>7.4198095157107027E-2</v>
      </c>
      <c r="N110" s="75"/>
    </row>
    <row r="111" spans="1:14" ht="9" x14ac:dyDescent="0.15">
      <c r="A111" s="67" t="s">
        <v>88</v>
      </c>
      <c r="B111" s="78" t="s">
        <v>98</v>
      </c>
      <c r="C111" s="78" t="s">
        <v>98</v>
      </c>
      <c r="D111" s="78" t="s">
        <v>98</v>
      </c>
      <c r="E111" s="79" t="s">
        <v>98</v>
      </c>
      <c r="G111" s="67" t="s">
        <v>8</v>
      </c>
      <c r="H111" s="78">
        <v>2557952.61</v>
      </c>
      <c r="I111" s="78">
        <v>2448361.04</v>
      </c>
      <c r="J111" s="78">
        <v>109591.57</v>
      </c>
      <c r="K111" s="76">
        <f t="shared" si="14"/>
        <v>4.4761196657499433E-2</v>
      </c>
      <c r="L111" s="78">
        <v>3114240</v>
      </c>
      <c r="M111" s="80">
        <f t="shared" si="15"/>
        <v>0.8213729866676942</v>
      </c>
      <c r="N111" s="75"/>
    </row>
    <row r="112" spans="1:14" ht="5.0999999999999996" customHeight="1" x14ac:dyDescent="0.15">
      <c r="A112" s="77"/>
      <c r="B112" s="82"/>
      <c r="C112" s="82"/>
      <c r="D112" s="82"/>
      <c r="E112" s="81"/>
      <c r="G112" s="77"/>
      <c r="H112" s="82"/>
      <c r="I112" s="82"/>
      <c r="J112" s="82"/>
      <c r="K112" s="83"/>
      <c r="L112" s="82"/>
      <c r="M112" s="84"/>
      <c r="N112" s="75"/>
    </row>
    <row r="113" spans="1:14" ht="3" customHeight="1" x14ac:dyDescent="0.15">
      <c r="A113" s="67"/>
      <c r="B113" s="78"/>
      <c r="C113" s="78"/>
      <c r="D113" s="78"/>
      <c r="E113" s="79"/>
      <c r="G113" s="67"/>
      <c r="H113" s="78"/>
      <c r="I113" s="78"/>
      <c r="J113" s="78"/>
      <c r="K113" s="76"/>
      <c r="L113" s="78"/>
      <c r="M113" s="80"/>
      <c r="N113" s="75"/>
    </row>
    <row r="114" spans="1:14" s="11" customFormat="1" ht="9" x14ac:dyDescent="0.15">
      <c r="A114" s="69" t="s">
        <v>44</v>
      </c>
      <c r="B114" s="66" t="s">
        <v>98</v>
      </c>
      <c r="C114" s="66" t="s">
        <v>98</v>
      </c>
      <c r="D114" s="66" t="s">
        <v>98</v>
      </c>
      <c r="E114" s="86" t="s">
        <v>98</v>
      </c>
      <c r="G114" s="69" t="s">
        <v>44</v>
      </c>
      <c r="H114" s="66">
        <v>-41144497.049999997</v>
      </c>
      <c r="I114" s="66">
        <v>-40660784.890000001</v>
      </c>
      <c r="J114" s="66">
        <v>-483712.16</v>
      </c>
      <c r="K114" s="87">
        <f>IF(ISERROR((H114-I114)/ABS(I114)),"",(H114-I114)/ABS(I114))</f>
        <v>-1.1896281916558853E-2</v>
      </c>
      <c r="L114" s="66">
        <v>-64310678</v>
      </c>
      <c r="M114" s="88">
        <f>H114/L114</f>
        <v>0.63977706859193739</v>
      </c>
      <c r="N114" s="71"/>
    </row>
    <row r="115" spans="1:14" ht="3" customHeight="1" x14ac:dyDescent="0.15">
      <c r="A115" s="77"/>
      <c r="B115" s="82"/>
      <c r="C115" s="82"/>
      <c r="D115" s="82"/>
      <c r="E115" s="81"/>
      <c r="G115" s="77"/>
      <c r="H115" s="82"/>
      <c r="I115" s="82"/>
      <c r="J115" s="82"/>
      <c r="K115" s="83"/>
      <c r="L115" s="82"/>
      <c r="M115" s="84"/>
      <c r="N115" s="75"/>
    </row>
    <row r="116" spans="1:14" ht="8.1" customHeight="1" x14ac:dyDescent="0.15">
      <c r="A116" s="77"/>
      <c r="B116" s="82"/>
      <c r="C116" s="82"/>
      <c r="D116" s="82"/>
      <c r="E116" s="81"/>
      <c r="G116" s="77"/>
      <c r="H116" s="82"/>
      <c r="I116" s="82"/>
      <c r="J116" s="82"/>
      <c r="K116" s="83"/>
      <c r="L116" s="82"/>
      <c r="M116" s="84"/>
      <c r="N116" s="75"/>
    </row>
    <row r="117" spans="1:14" ht="3" customHeight="1" x14ac:dyDescent="0.15">
      <c r="A117" s="67"/>
      <c r="B117" s="78"/>
      <c r="C117" s="78"/>
      <c r="D117" s="78"/>
      <c r="E117" s="79"/>
      <c r="G117" s="67"/>
      <c r="H117" s="78"/>
      <c r="I117" s="78"/>
      <c r="J117" s="78"/>
      <c r="K117" s="76"/>
      <c r="L117" s="78"/>
      <c r="M117" s="80"/>
      <c r="N117" s="75"/>
    </row>
    <row r="118" spans="1:14" s="11" customFormat="1" ht="9" x14ac:dyDescent="0.15">
      <c r="A118" s="69" t="s">
        <v>82</v>
      </c>
      <c r="B118" s="66" t="s">
        <v>98</v>
      </c>
      <c r="C118" s="66" t="s">
        <v>98</v>
      </c>
      <c r="D118" s="66" t="s">
        <v>98</v>
      </c>
      <c r="E118" s="86" t="s">
        <v>98</v>
      </c>
      <c r="G118" s="69" t="s">
        <v>82</v>
      </c>
      <c r="H118" s="66">
        <v>30461658.030000001</v>
      </c>
      <c r="I118" s="66">
        <v>29768835.399999999</v>
      </c>
      <c r="J118" s="66">
        <v>692822.63</v>
      </c>
      <c r="K118" s="87">
        <f>IF(ISERROR((H118-I118)/ABS(I118)),"",(H118-I118)/ABS(I118))</f>
        <v>2.3273420699554903E-2</v>
      </c>
      <c r="L118" s="66">
        <v>212808022</v>
      </c>
      <c r="M118" s="88">
        <f>H118/L118</f>
        <v>0.14314149318111702</v>
      </c>
      <c r="N118" s="71"/>
    </row>
    <row r="119" spans="1:14" ht="3" customHeight="1" x14ac:dyDescent="0.15">
      <c r="A119" s="77"/>
      <c r="B119" s="82"/>
      <c r="C119" s="82"/>
      <c r="D119" s="82"/>
      <c r="E119" s="81"/>
      <c r="G119" s="77"/>
      <c r="H119" s="82"/>
      <c r="I119" s="82"/>
      <c r="J119" s="82"/>
      <c r="K119" s="83"/>
      <c r="L119" s="82"/>
      <c r="M119" s="84"/>
      <c r="N119" s="75"/>
    </row>
    <row r="120" spans="1:14" ht="8.1" customHeight="1" x14ac:dyDescent="0.15">
      <c r="A120" s="74"/>
      <c r="B120" s="82"/>
      <c r="C120" s="82"/>
      <c r="D120" s="82"/>
      <c r="E120" s="81"/>
      <c r="G120" s="73"/>
      <c r="H120" s="82"/>
      <c r="I120" s="82"/>
      <c r="J120" s="82"/>
      <c r="K120" s="83"/>
      <c r="L120" s="82"/>
      <c r="M120" s="84"/>
      <c r="N120" s="75"/>
    </row>
    <row r="121" spans="1:14" ht="3" customHeight="1" x14ac:dyDescent="0.15">
      <c r="A121" s="67"/>
      <c r="B121" s="78"/>
      <c r="C121" s="78"/>
      <c r="D121" s="78"/>
      <c r="E121" s="79"/>
      <c r="G121" s="67"/>
      <c r="H121" s="78"/>
      <c r="I121" s="78"/>
      <c r="J121" s="78"/>
      <c r="K121" s="92"/>
      <c r="L121" s="78"/>
      <c r="M121" s="80"/>
      <c r="N121" s="75"/>
    </row>
    <row r="122" spans="1:14" s="11" customFormat="1" ht="9" x14ac:dyDescent="0.15">
      <c r="A122" s="69" t="s">
        <v>9</v>
      </c>
      <c r="B122" s="66">
        <v>232397659.30000001</v>
      </c>
      <c r="C122" s="66">
        <v>74466959.299999997</v>
      </c>
      <c r="D122" s="66">
        <v>1498156.82</v>
      </c>
      <c r="E122" s="86">
        <v>159428856.81999999</v>
      </c>
      <c r="G122" s="69" t="s">
        <v>9</v>
      </c>
      <c r="H122" s="66">
        <v>679503155.61000001</v>
      </c>
      <c r="I122" s="66">
        <v>483193715.69</v>
      </c>
      <c r="J122" s="66">
        <v>196309439.91999999</v>
      </c>
      <c r="K122" s="87">
        <f>IF(ISERROR((H122-I122)/ABS(I122)),"",(H122-I122)/ABS(I122))</f>
        <v>0.40627482010950905</v>
      </c>
      <c r="L122" s="66">
        <v>2259526228</v>
      </c>
      <c r="M122" s="88">
        <f>H122/L122</f>
        <v>0.30072815583621543</v>
      </c>
      <c r="N122" s="71"/>
    </row>
    <row r="123" spans="1:14" ht="3" customHeight="1" x14ac:dyDescent="0.15">
      <c r="A123" s="73"/>
      <c r="B123" s="82"/>
      <c r="C123" s="82"/>
      <c r="D123" s="82"/>
      <c r="E123" s="81"/>
      <c r="G123" s="73"/>
      <c r="H123" s="82"/>
      <c r="I123" s="82"/>
      <c r="J123" s="82"/>
      <c r="K123" s="93"/>
      <c r="L123" s="82"/>
      <c r="M123" s="94"/>
      <c r="N123" s="75"/>
    </row>
    <row r="124" spans="1:14" ht="6" customHeight="1" x14ac:dyDescent="0.15">
      <c r="A124" s="75"/>
      <c r="B124" s="95"/>
      <c r="C124" s="95"/>
      <c r="D124" s="95"/>
      <c r="E124" s="95"/>
      <c r="G124" s="75"/>
      <c r="H124" s="95"/>
      <c r="I124" s="95"/>
      <c r="J124" s="95"/>
      <c r="K124" s="75"/>
      <c r="L124" s="95"/>
      <c r="M124" s="75"/>
      <c r="N124" s="75"/>
    </row>
    <row r="125" spans="1:14" ht="9" customHeight="1" x14ac:dyDescent="0.15">
      <c r="A125" s="62" t="s">
        <v>83</v>
      </c>
      <c r="B125" s="63">
        <v>100000</v>
      </c>
      <c r="C125" s="38"/>
      <c r="D125" s="95"/>
      <c r="E125" s="96"/>
      <c r="G125" s="62" t="s">
        <v>83</v>
      </c>
      <c r="H125" s="63">
        <v>363110.58</v>
      </c>
      <c r="I125" s="38"/>
      <c r="J125" s="95"/>
      <c r="K125" s="75"/>
      <c r="L125" s="95"/>
      <c r="M125" s="75"/>
      <c r="N125" s="75"/>
    </row>
    <row r="126" spans="1:14" ht="9.75" customHeight="1" x14ac:dyDescent="0.15">
      <c r="A126" s="101" t="s">
        <v>119</v>
      </c>
      <c r="B126" s="101"/>
      <c r="C126" s="101"/>
      <c r="D126" s="101"/>
      <c r="E126" s="101"/>
      <c r="F126" s="6"/>
      <c r="G126" s="101"/>
      <c r="H126" s="101"/>
      <c r="I126" s="101"/>
      <c r="J126" s="101"/>
      <c r="K126" s="101"/>
      <c r="L126" s="101"/>
      <c r="M126" s="101"/>
    </row>
    <row r="127" spans="1:14" ht="8.1" customHeight="1" x14ac:dyDescent="0.15">
      <c r="A127" s="50"/>
      <c r="B127" s="50"/>
      <c r="C127" s="50"/>
      <c r="D127" s="50"/>
      <c r="E127" s="50"/>
      <c r="F127" s="6"/>
      <c r="G127" s="50"/>
      <c r="H127" s="50"/>
      <c r="I127" s="50"/>
      <c r="J127" s="50"/>
      <c r="K127" s="50"/>
      <c r="L127" s="50"/>
      <c r="M127" s="50"/>
    </row>
    <row r="128" spans="1:14" ht="8.25" customHeight="1" x14ac:dyDescent="0.15">
      <c r="A128" s="97" t="s">
        <v>39</v>
      </c>
      <c r="B128" s="47"/>
      <c r="C128" s="98" t="s">
        <v>40</v>
      </c>
      <c r="D128" s="49"/>
      <c r="E128" s="47"/>
      <c r="G128" s="101"/>
      <c r="H128" s="101"/>
      <c r="I128" s="101"/>
      <c r="J128" s="101"/>
      <c r="K128" s="101"/>
      <c r="L128" s="101"/>
      <c r="M128" s="101"/>
    </row>
    <row r="129" spans="1:13" ht="9" customHeight="1" x14ac:dyDescent="0.15">
      <c r="A129" s="97" t="s">
        <v>15</v>
      </c>
      <c r="C129" s="99" t="s">
        <v>92</v>
      </c>
      <c r="D129" s="14"/>
      <c r="E129" s="14"/>
      <c r="G129" s="101" t="str">
        <f>+A126</f>
        <v>Vitoria-Gasteizen, 2021eko EKAINAREN 10ean / Vitoria-Gasteiz, 10 de JUNIO DE 2021</v>
      </c>
      <c r="H129" s="101"/>
      <c r="I129" s="101"/>
      <c r="J129" s="101"/>
      <c r="K129" s="101"/>
      <c r="L129" s="101"/>
      <c r="M129" s="101"/>
    </row>
    <row r="130" spans="1:13" ht="9" customHeight="1" x14ac:dyDescent="0.15">
      <c r="A130" s="97"/>
      <c r="C130" s="99"/>
      <c r="D130" s="14"/>
      <c r="E130" s="14"/>
      <c r="G130" s="97"/>
      <c r="H130" s="14"/>
      <c r="I130" s="14"/>
      <c r="J130" s="99"/>
      <c r="L130" s="14"/>
    </row>
    <row r="131" spans="1:13" ht="9" customHeight="1" x14ac:dyDescent="0.15">
      <c r="A131" s="97"/>
      <c r="C131" s="99"/>
      <c r="D131" s="14"/>
      <c r="E131" s="14"/>
      <c r="G131" s="97"/>
      <c r="H131" s="14"/>
      <c r="I131" s="14"/>
      <c r="J131" s="99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95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3:13" ht="9" x14ac:dyDescent="0.15">
      <c r="M266" s="100"/>
    </row>
  </sheetData>
  <mergeCells count="4">
    <mergeCell ref="A126:E126"/>
    <mergeCell ref="G126:M126"/>
    <mergeCell ref="G128:M128"/>
    <mergeCell ref="G129:M129"/>
  </mergeCells>
  <printOptions horizontalCentered="1" gridLinesSet="0"/>
  <pageMargins left="0" right="0" top="0" bottom="0" header="0" footer="3.937007874015748E-2"/>
  <pageSetup paperSize="9" scale="82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5121" r:id="rId4"/>
      </mc:Fallback>
    </mc:AlternateContent>
    <mc:AlternateContent xmlns:mc="http://schemas.openxmlformats.org/markup-compatibility/2006">
      <mc:Choice Requires="x14">
        <oleObject progId="Word.Picture.8" shapeId="5122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371475</xdr:colOff>
                <xdr:row>131</xdr:row>
                <xdr:rowOff>95250</xdr:rowOff>
              </to>
            </anchor>
          </objectPr>
        </oleObject>
      </mc:Choice>
      <mc:Fallback>
        <oleObject progId="Word.Picture.8" shapeId="5122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2B98A-71C1-474A-8B6C-E603C21825F1}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10.285156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/>
    <row r="3" spans="1:14" ht="8.1" customHeight="1" x14ac:dyDescent="0.15"/>
    <row r="4" spans="1:14" ht="8.1" customHeight="1" x14ac:dyDescent="0.15"/>
    <row r="5" spans="1:14" ht="8.1" customHeight="1" x14ac:dyDescent="0.15"/>
    <row r="6" spans="1:14" ht="8.1" customHeight="1" x14ac:dyDescent="0.15"/>
    <row r="7" spans="1:14" x14ac:dyDescent="0.15">
      <c r="E7" s="16" t="s">
        <v>114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0" t="s">
        <v>120</v>
      </c>
      <c r="B9" s="69" t="s">
        <v>26</v>
      </c>
      <c r="C9" s="69" t="s">
        <v>16</v>
      </c>
      <c r="D9" s="69" t="s">
        <v>28</v>
      </c>
      <c r="E9" s="70" t="s">
        <v>17</v>
      </c>
      <c r="G9" s="60" t="s">
        <v>121</v>
      </c>
      <c r="H9" s="69" t="s">
        <v>19</v>
      </c>
      <c r="I9" s="69" t="s">
        <v>29</v>
      </c>
      <c r="J9" s="69" t="s">
        <v>20</v>
      </c>
      <c r="K9" s="69" t="s">
        <v>21</v>
      </c>
      <c r="L9" s="69" t="s">
        <v>33</v>
      </c>
      <c r="M9" s="70" t="s">
        <v>24</v>
      </c>
      <c r="N9" s="71"/>
    </row>
    <row r="10" spans="1:14" s="11" customFormat="1" ht="10.5" x14ac:dyDescent="0.15">
      <c r="A10" s="60"/>
      <c r="B10" s="69" t="s">
        <v>27</v>
      </c>
      <c r="C10" s="69"/>
      <c r="D10" s="69" t="s">
        <v>26</v>
      </c>
      <c r="E10" s="70"/>
      <c r="G10" s="60"/>
      <c r="H10" s="69" t="s">
        <v>31</v>
      </c>
      <c r="I10" s="69" t="s">
        <v>35</v>
      </c>
      <c r="J10" s="69"/>
      <c r="K10" s="69"/>
      <c r="L10" s="69" t="s">
        <v>34</v>
      </c>
      <c r="M10" s="70"/>
      <c r="N10" s="71"/>
    </row>
    <row r="11" spans="1:14" s="11" customFormat="1" ht="10.5" x14ac:dyDescent="0.15">
      <c r="A11" s="60" t="s">
        <v>122</v>
      </c>
      <c r="B11" s="69" t="s">
        <v>25</v>
      </c>
      <c r="C11" s="69" t="s">
        <v>13</v>
      </c>
      <c r="D11" s="69" t="s">
        <v>14</v>
      </c>
      <c r="E11" s="70" t="s">
        <v>18</v>
      </c>
      <c r="G11" s="60" t="s">
        <v>123</v>
      </c>
      <c r="H11" s="69" t="s">
        <v>32</v>
      </c>
      <c r="I11" s="69" t="s">
        <v>30</v>
      </c>
      <c r="J11" s="69" t="s">
        <v>12</v>
      </c>
      <c r="K11" s="69" t="s">
        <v>22</v>
      </c>
      <c r="L11" s="69" t="s">
        <v>23</v>
      </c>
      <c r="M11" s="70" t="s">
        <v>36</v>
      </c>
      <c r="N11" s="71"/>
    </row>
    <row r="12" spans="1:14" ht="5.0999999999999996" customHeight="1" x14ac:dyDescent="0.15">
      <c r="A12" s="7"/>
      <c r="B12" s="5"/>
      <c r="C12" s="5"/>
      <c r="D12" s="5"/>
      <c r="E12" s="9"/>
      <c r="G12" s="72"/>
      <c r="H12" s="73"/>
      <c r="I12" s="73"/>
      <c r="J12" s="73"/>
      <c r="K12" s="73"/>
      <c r="L12" s="73"/>
      <c r="M12" s="74"/>
      <c r="N12" s="75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7"/>
      <c r="I13" s="67"/>
      <c r="J13" s="67"/>
      <c r="K13" s="76"/>
      <c r="L13" s="67"/>
      <c r="M13" s="77"/>
      <c r="N13" s="75"/>
    </row>
    <row r="14" spans="1:14" ht="9" customHeight="1" x14ac:dyDescent="0.15">
      <c r="A14" s="67" t="s">
        <v>0</v>
      </c>
      <c r="B14" s="4"/>
      <c r="C14" s="4"/>
      <c r="D14" s="4"/>
      <c r="E14" s="10"/>
      <c r="G14" s="67" t="s">
        <v>0</v>
      </c>
      <c r="H14" s="67"/>
      <c r="I14" s="67"/>
      <c r="J14" s="67"/>
      <c r="K14" s="76"/>
      <c r="L14" s="67"/>
      <c r="M14" s="77"/>
      <c r="N14" s="75"/>
    </row>
    <row r="15" spans="1:14" ht="9" x14ac:dyDescent="0.15">
      <c r="A15" s="67" t="s">
        <v>84</v>
      </c>
      <c r="B15" s="78">
        <v>50494207.240000002</v>
      </c>
      <c r="C15" s="78">
        <v>994222.96</v>
      </c>
      <c r="D15" s="78">
        <v>311916.08</v>
      </c>
      <c r="E15" s="79">
        <v>49811900.359999999</v>
      </c>
      <c r="G15" s="67" t="s">
        <v>84</v>
      </c>
      <c r="H15" s="78">
        <v>377731560.63999999</v>
      </c>
      <c r="I15" s="78">
        <v>365702354.00999999</v>
      </c>
      <c r="J15" s="78">
        <v>12029206.630000001</v>
      </c>
      <c r="K15" s="76">
        <f>IF(ISERROR((H15-I15)/ABS(I15)),"",(H15-I15)/ABS(I15))</f>
        <v>3.2893435052023377E-2</v>
      </c>
      <c r="L15" s="78">
        <v>851200000</v>
      </c>
      <c r="M15" s="80">
        <f t="shared" ref="M15:M20" si="0">H15/L15</f>
        <v>0.44376358157894735</v>
      </c>
      <c r="N15" s="75"/>
    </row>
    <row r="16" spans="1:14" ht="9" x14ac:dyDescent="0.15">
      <c r="A16" s="67" t="s">
        <v>46</v>
      </c>
      <c r="B16" s="78">
        <v>755691.47</v>
      </c>
      <c r="C16" s="78">
        <v>14428.65</v>
      </c>
      <c r="D16" s="78">
        <v>12609.96</v>
      </c>
      <c r="E16" s="79">
        <v>753872.78</v>
      </c>
      <c r="G16" s="67" t="s">
        <v>46</v>
      </c>
      <c r="H16" s="78">
        <v>11010031.76</v>
      </c>
      <c r="I16" s="78">
        <v>13669483.35</v>
      </c>
      <c r="J16" s="78">
        <v>-2659451.59</v>
      </c>
      <c r="K16" s="76">
        <f t="shared" ref="K16:K24" si="1">IF(ISERROR((H16-I16)/ABS(I16)),"",(H16-I16)/ABS(I16))</f>
        <v>-0.1945539214545369</v>
      </c>
      <c r="L16" s="78">
        <v>19400000</v>
      </c>
      <c r="M16" s="80">
        <f t="shared" si="0"/>
        <v>0.56752741030927834</v>
      </c>
      <c r="N16" s="75"/>
    </row>
    <row r="17" spans="1:14" ht="9" x14ac:dyDescent="0.15">
      <c r="A17" s="67" t="s">
        <v>47</v>
      </c>
      <c r="B17" s="78">
        <v>130994.73</v>
      </c>
      <c r="C17" s="78">
        <v>4664.01</v>
      </c>
      <c r="D17" s="78">
        <v>18296.34</v>
      </c>
      <c r="E17" s="79">
        <v>144627.06</v>
      </c>
      <c r="G17" s="67" t="s">
        <v>47</v>
      </c>
      <c r="H17" s="78">
        <v>4016038.07</v>
      </c>
      <c r="I17" s="78">
        <v>4075696.34</v>
      </c>
      <c r="J17" s="78">
        <v>-59658.27</v>
      </c>
      <c r="K17" s="76">
        <f t="shared" si="1"/>
        <v>-1.4637564976197422E-2</v>
      </c>
      <c r="L17" s="78">
        <v>8600000</v>
      </c>
      <c r="M17" s="80">
        <f t="shared" si="0"/>
        <v>0.46698117093023256</v>
      </c>
      <c r="N17" s="75"/>
    </row>
    <row r="18" spans="1:14" ht="9" x14ac:dyDescent="0.15">
      <c r="A18" s="67" t="s">
        <v>63</v>
      </c>
      <c r="B18" s="78">
        <v>937072.44</v>
      </c>
      <c r="C18" s="78">
        <v>9474.0300000000007</v>
      </c>
      <c r="D18" s="78" t="s">
        <v>98</v>
      </c>
      <c r="E18" s="79">
        <v>927598.41</v>
      </c>
      <c r="G18" s="67" t="s">
        <v>63</v>
      </c>
      <c r="H18" s="78">
        <v>2448888.5099999998</v>
      </c>
      <c r="I18" s="78">
        <v>1477885.93</v>
      </c>
      <c r="J18" s="78">
        <v>971002.58</v>
      </c>
      <c r="K18" s="76">
        <f t="shared" si="1"/>
        <v>0.65702133046222311</v>
      </c>
      <c r="L18" s="78">
        <v>3200000</v>
      </c>
      <c r="M18" s="80">
        <f t="shared" si="0"/>
        <v>0.76527765937499992</v>
      </c>
      <c r="N18" s="75"/>
    </row>
    <row r="19" spans="1:14" ht="9" x14ac:dyDescent="0.15">
      <c r="A19" s="67" t="s">
        <v>64</v>
      </c>
      <c r="B19" s="78" t="s">
        <v>98</v>
      </c>
      <c r="C19" s="78" t="s">
        <v>98</v>
      </c>
      <c r="D19" s="78" t="s">
        <v>98</v>
      </c>
      <c r="E19" s="79" t="s">
        <v>98</v>
      </c>
      <c r="G19" s="67" t="s">
        <v>64</v>
      </c>
      <c r="H19" s="78">
        <v>670394.99</v>
      </c>
      <c r="I19" s="78">
        <v>216939.53</v>
      </c>
      <c r="J19" s="78">
        <v>453455.46</v>
      </c>
      <c r="K19" s="76">
        <f t="shared" si="1"/>
        <v>2.0902389712008684</v>
      </c>
      <c r="L19" s="78">
        <v>500000</v>
      </c>
      <c r="M19" s="80">
        <f t="shared" si="0"/>
        <v>1.34078998</v>
      </c>
      <c r="N19" s="75"/>
    </row>
    <row r="20" spans="1:14" ht="9" x14ac:dyDescent="0.15">
      <c r="A20" s="67" t="s">
        <v>48</v>
      </c>
      <c r="B20" s="78">
        <v>105787.65</v>
      </c>
      <c r="C20" s="78" t="s">
        <v>98</v>
      </c>
      <c r="D20" s="78">
        <v>25052.93</v>
      </c>
      <c r="E20" s="79">
        <v>130840.58</v>
      </c>
      <c r="G20" s="67" t="s">
        <v>48</v>
      </c>
      <c r="H20" s="78">
        <v>2151320.77</v>
      </c>
      <c r="I20" s="78">
        <v>8320058.5</v>
      </c>
      <c r="J20" s="78">
        <v>-6168737.7300000004</v>
      </c>
      <c r="K20" s="76">
        <f t="shared" si="1"/>
        <v>-0.74142961014036146</v>
      </c>
      <c r="L20" s="78">
        <v>29900000</v>
      </c>
      <c r="M20" s="80">
        <f t="shared" si="0"/>
        <v>7.1950527424749167E-2</v>
      </c>
      <c r="N20" s="75"/>
    </row>
    <row r="21" spans="1:14" ht="9" x14ac:dyDescent="0.15">
      <c r="A21" s="67" t="s">
        <v>65</v>
      </c>
      <c r="B21" s="78">
        <v>496545.15</v>
      </c>
      <c r="C21" s="78">
        <v>19565529.52</v>
      </c>
      <c r="D21" s="78">
        <v>409258.82</v>
      </c>
      <c r="E21" s="79">
        <v>-18659725.550000001</v>
      </c>
      <c r="G21" s="67" t="s">
        <v>65</v>
      </c>
      <c r="H21" s="78">
        <v>-95300021.760000005</v>
      </c>
      <c r="I21" s="78">
        <v>-82070018.530000001</v>
      </c>
      <c r="J21" s="78">
        <v>-13230003.23</v>
      </c>
      <c r="K21" s="76">
        <f t="shared" si="1"/>
        <v>-0.1612038533312124</v>
      </c>
      <c r="L21" s="78">
        <v>-16300000</v>
      </c>
      <c r="M21" s="80"/>
      <c r="N21" s="75"/>
    </row>
    <row r="22" spans="1:14" ht="5.0999999999999996" customHeight="1" x14ac:dyDescent="0.15">
      <c r="A22" s="77"/>
      <c r="B22" s="81"/>
      <c r="C22" s="82"/>
      <c r="D22" s="82"/>
      <c r="E22" s="81"/>
      <c r="G22" s="77"/>
      <c r="H22" s="82"/>
      <c r="I22" s="82"/>
      <c r="J22" s="82"/>
      <c r="K22" s="83" t="str">
        <f t="shared" si="1"/>
        <v/>
      </c>
      <c r="L22" s="82"/>
      <c r="M22" s="84"/>
      <c r="N22" s="75"/>
    </row>
    <row r="23" spans="1:14" ht="3" customHeight="1" x14ac:dyDescent="0.15">
      <c r="A23" s="67"/>
      <c r="B23" s="78"/>
      <c r="C23" s="78"/>
      <c r="D23" s="78"/>
      <c r="E23" s="79"/>
      <c r="G23" s="67"/>
      <c r="H23" s="78"/>
      <c r="I23" s="78"/>
      <c r="J23" s="78"/>
      <c r="K23" s="76" t="str">
        <f t="shared" si="1"/>
        <v/>
      </c>
      <c r="L23" s="78"/>
      <c r="M23" s="80"/>
      <c r="N23" s="75"/>
    </row>
    <row r="24" spans="1:14" s="11" customFormat="1" ht="9" x14ac:dyDescent="0.15">
      <c r="A24" s="85" t="s">
        <v>2</v>
      </c>
      <c r="B24" s="66">
        <v>52920298.68</v>
      </c>
      <c r="C24" s="66">
        <v>20588319.170000002</v>
      </c>
      <c r="D24" s="66">
        <v>777134.13</v>
      </c>
      <c r="E24" s="86">
        <v>33109113.640000001</v>
      </c>
      <c r="G24" s="85" t="s">
        <v>2</v>
      </c>
      <c r="H24" s="66">
        <v>302728212.98000002</v>
      </c>
      <c r="I24" s="66">
        <v>311392399.13</v>
      </c>
      <c r="J24" s="66">
        <v>-8664186.1500000004</v>
      </c>
      <c r="K24" s="87">
        <f t="shared" si="1"/>
        <v>-2.7824012963087306E-2</v>
      </c>
      <c r="L24" s="66">
        <v>896500000</v>
      </c>
      <c r="M24" s="88">
        <f>H24/L24</f>
        <v>0.33767787281650868</v>
      </c>
      <c r="N24" s="71"/>
    </row>
    <row r="25" spans="1:14" ht="3" customHeight="1" x14ac:dyDescent="0.15">
      <c r="A25" s="77"/>
      <c r="B25" s="82"/>
      <c r="C25" s="82"/>
      <c r="D25" s="82"/>
      <c r="E25" s="81"/>
      <c r="G25" s="77"/>
      <c r="H25" s="82"/>
      <c r="I25" s="82"/>
      <c r="J25" s="82"/>
      <c r="K25" s="83"/>
      <c r="L25" s="82"/>
      <c r="M25" s="84"/>
      <c r="N25" s="75"/>
    </row>
    <row r="26" spans="1:14" ht="5.0999999999999996" customHeight="1" x14ac:dyDescent="0.15">
      <c r="A26" s="67"/>
      <c r="B26" s="78"/>
      <c r="C26" s="78"/>
      <c r="D26" s="78"/>
      <c r="E26" s="79"/>
      <c r="G26" s="67"/>
      <c r="H26" s="78"/>
      <c r="I26" s="78"/>
      <c r="J26" s="78"/>
      <c r="K26" s="76"/>
      <c r="L26" s="78"/>
      <c r="M26" s="80"/>
      <c r="N26" s="75"/>
    </row>
    <row r="27" spans="1:14" ht="9" customHeight="1" x14ac:dyDescent="0.15">
      <c r="A27" s="67" t="s">
        <v>3</v>
      </c>
      <c r="B27" s="78"/>
      <c r="C27" s="78"/>
      <c r="D27" s="78"/>
      <c r="E27" s="79"/>
      <c r="G27" s="67" t="s">
        <v>3</v>
      </c>
      <c r="H27" s="78"/>
      <c r="I27" s="78"/>
      <c r="J27" s="78"/>
      <c r="K27" s="76"/>
      <c r="L27" s="78"/>
      <c r="M27" s="80"/>
      <c r="N27" s="75"/>
    </row>
    <row r="28" spans="1:14" ht="9" x14ac:dyDescent="0.15">
      <c r="A28" s="67" t="s">
        <v>46</v>
      </c>
      <c r="B28" s="78">
        <v>755691.47</v>
      </c>
      <c r="C28" s="78">
        <v>14428.57</v>
      </c>
      <c r="D28" s="78">
        <v>12609.95</v>
      </c>
      <c r="E28" s="79">
        <v>753872.85</v>
      </c>
      <c r="G28" s="67" t="s">
        <v>46</v>
      </c>
      <c r="H28" s="78">
        <v>11010031.77</v>
      </c>
      <c r="I28" s="78">
        <v>13669483.26</v>
      </c>
      <c r="J28" s="78">
        <v>-2659451.4900000002</v>
      </c>
      <c r="K28" s="76">
        <f t="shared" ref="K28:K31" si="2">IF(ISERROR((H28-I28)/ABS(I28)),"",(H28-I28)/ABS(I28))</f>
        <v>-0.19455391541991618</v>
      </c>
      <c r="L28" s="78">
        <v>19400000</v>
      </c>
      <c r="M28" s="80">
        <f>H28/L28</f>
        <v>0.56752741082474223</v>
      </c>
      <c r="N28" s="75"/>
    </row>
    <row r="29" spans="1:14" ht="9" x14ac:dyDescent="0.15">
      <c r="A29" s="67" t="s">
        <v>47</v>
      </c>
      <c r="B29" s="78">
        <v>130994.72</v>
      </c>
      <c r="C29" s="78">
        <v>4664.01</v>
      </c>
      <c r="D29" s="78">
        <v>18296.32</v>
      </c>
      <c r="E29" s="79">
        <v>144627.03</v>
      </c>
      <c r="G29" s="67" t="s">
        <v>47</v>
      </c>
      <c r="H29" s="78">
        <v>4016037.92</v>
      </c>
      <c r="I29" s="78">
        <v>4075696.19</v>
      </c>
      <c r="J29" s="78">
        <v>-59658.27</v>
      </c>
      <c r="K29" s="76">
        <f t="shared" si="2"/>
        <v>-1.4637565514911459E-2</v>
      </c>
      <c r="L29" s="78">
        <v>8600000</v>
      </c>
      <c r="M29" s="80">
        <f>H29/L29</f>
        <v>0.4669811534883721</v>
      </c>
      <c r="N29" s="75"/>
    </row>
    <row r="30" spans="1:14" ht="9" x14ac:dyDescent="0.15">
      <c r="A30" s="67" t="s">
        <v>66</v>
      </c>
      <c r="B30" s="78">
        <v>937072.43</v>
      </c>
      <c r="C30" s="78">
        <v>9474.02</v>
      </c>
      <c r="D30" s="78" t="s">
        <v>98</v>
      </c>
      <c r="E30" s="79">
        <v>927598.41</v>
      </c>
      <c r="G30" s="67" t="s">
        <v>66</v>
      </c>
      <c r="H30" s="78">
        <v>2448888.52</v>
      </c>
      <c r="I30" s="78">
        <v>1477885.9</v>
      </c>
      <c r="J30" s="78">
        <v>971002.62</v>
      </c>
      <c r="K30" s="76">
        <f t="shared" si="2"/>
        <v>0.65702137086496337</v>
      </c>
      <c r="L30" s="78">
        <v>3200000</v>
      </c>
      <c r="M30" s="80">
        <f>H30/L30</f>
        <v>0.76527766249999996</v>
      </c>
      <c r="N30" s="75"/>
    </row>
    <row r="31" spans="1:14" ht="9" x14ac:dyDescent="0.15">
      <c r="A31" s="67" t="s">
        <v>1</v>
      </c>
      <c r="B31" s="78">
        <v>1058959.58</v>
      </c>
      <c r="C31" s="78">
        <v>6129680.5300000003</v>
      </c>
      <c r="D31" s="78">
        <v>403120.38</v>
      </c>
      <c r="E31" s="79">
        <v>-4667600.57</v>
      </c>
      <c r="G31" s="67" t="s">
        <v>1</v>
      </c>
      <c r="H31" s="78">
        <v>14222328.16</v>
      </c>
      <c r="I31" s="78">
        <v>11835393.619999999</v>
      </c>
      <c r="J31" s="78">
        <v>2386934.54</v>
      </c>
      <c r="K31" s="76">
        <f t="shared" si="2"/>
        <v>0.20167766418570549</v>
      </c>
      <c r="L31" s="78">
        <v>96600000</v>
      </c>
      <c r="M31" s="80">
        <f>H31/L31</f>
        <v>0.14722906997929608</v>
      </c>
      <c r="N31" s="75"/>
    </row>
    <row r="32" spans="1:14" ht="5.0999999999999996" customHeight="1" x14ac:dyDescent="0.15">
      <c r="A32" s="77"/>
      <c r="B32" s="82"/>
      <c r="C32" s="82"/>
      <c r="D32" s="82"/>
      <c r="E32" s="81"/>
      <c r="G32" s="77"/>
      <c r="H32" s="82"/>
      <c r="I32" s="82"/>
      <c r="J32" s="82"/>
      <c r="K32" s="83"/>
      <c r="L32" s="82"/>
      <c r="M32" s="84"/>
      <c r="N32" s="75"/>
    </row>
    <row r="33" spans="1:14" ht="3" customHeight="1" x14ac:dyDescent="0.15">
      <c r="A33" s="67"/>
      <c r="B33" s="78"/>
      <c r="C33" s="78"/>
      <c r="D33" s="78"/>
      <c r="E33" s="79"/>
      <c r="G33" s="67"/>
      <c r="H33" s="78"/>
      <c r="I33" s="78"/>
      <c r="J33" s="78"/>
      <c r="K33" s="76"/>
      <c r="L33" s="78"/>
      <c r="M33" s="80"/>
      <c r="N33" s="75"/>
    </row>
    <row r="34" spans="1:14" s="11" customFormat="1" ht="9" x14ac:dyDescent="0.15">
      <c r="A34" s="69" t="s">
        <v>11</v>
      </c>
      <c r="B34" s="66">
        <v>2882718.2</v>
      </c>
      <c r="C34" s="66">
        <v>6158247.1299999999</v>
      </c>
      <c r="D34" s="66">
        <v>434026.65</v>
      </c>
      <c r="E34" s="86">
        <v>-2841502.28</v>
      </c>
      <c r="G34" s="69" t="s">
        <v>11</v>
      </c>
      <c r="H34" s="66">
        <v>31697286.370000001</v>
      </c>
      <c r="I34" s="66">
        <v>31058458.969999999</v>
      </c>
      <c r="J34" s="66">
        <v>638827.4</v>
      </c>
      <c r="K34" s="87">
        <f>IF(ISERROR((H34-I34)/ABS(I34)),"",(H34-I34)/ABS(I34))</f>
        <v>2.0568547867009717E-2</v>
      </c>
      <c r="L34" s="66">
        <v>127800000</v>
      </c>
      <c r="M34" s="88">
        <f>H34/L34</f>
        <v>0.24802258505477309</v>
      </c>
      <c r="N34" s="71"/>
    </row>
    <row r="35" spans="1:14" ht="3" customHeight="1" x14ac:dyDescent="0.15">
      <c r="A35" s="77"/>
      <c r="B35" s="82"/>
      <c r="C35" s="82"/>
      <c r="D35" s="82"/>
      <c r="E35" s="81"/>
      <c r="G35" s="77"/>
      <c r="H35" s="82"/>
      <c r="I35" s="82"/>
      <c r="J35" s="82"/>
      <c r="K35" s="83"/>
      <c r="L35" s="82"/>
      <c r="M35" s="84"/>
      <c r="N35" s="75"/>
    </row>
    <row r="36" spans="1:14" ht="5.0999999999999996" customHeight="1" x14ac:dyDescent="0.15">
      <c r="A36" s="77"/>
      <c r="B36" s="78"/>
      <c r="C36" s="78"/>
      <c r="D36" s="78"/>
      <c r="E36" s="79"/>
      <c r="G36" s="67"/>
      <c r="H36" s="78"/>
      <c r="I36" s="78"/>
      <c r="J36" s="78"/>
      <c r="K36" s="76"/>
      <c r="L36" s="78"/>
      <c r="M36" s="80"/>
      <c r="N36" s="75"/>
    </row>
    <row r="37" spans="1:14" ht="9" x14ac:dyDescent="0.15">
      <c r="A37" s="67" t="s">
        <v>67</v>
      </c>
      <c r="B37" s="78">
        <v>2817280.62</v>
      </c>
      <c r="C37" s="78">
        <v>7835.91</v>
      </c>
      <c r="D37" s="78">
        <v>27.89</v>
      </c>
      <c r="E37" s="79">
        <v>2809472.6</v>
      </c>
      <c r="G37" s="67" t="s">
        <v>67</v>
      </c>
      <c r="H37" s="78">
        <v>8239222.2000000002</v>
      </c>
      <c r="I37" s="78">
        <v>5677427.0499999998</v>
      </c>
      <c r="J37" s="78">
        <v>2561795.15</v>
      </c>
      <c r="K37" s="76">
        <f t="shared" ref="K37:K42" si="3">IF(ISERROR((H37-I37)/ABS(I37)),"",(H37-I37)/ABS(I37))</f>
        <v>0.45122467051337989</v>
      </c>
      <c r="L37" s="78">
        <v>13000000</v>
      </c>
      <c r="M37" s="80">
        <f>H37/L37</f>
        <v>0.63378632307692306</v>
      </c>
      <c r="N37" s="75"/>
    </row>
    <row r="38" spans="1:14" ht="9" x14ac:dyDescent="0.15">
      <c r="A38" s="67" t="s">
        <v>91</v>
      </c>
      <c r="B38" s="78">
        <v>267221.92</v>
      </c>
      <c r="C38" s="78" t="s">
        <v>98</v>
      </c>
      <c r="D38" s="78" t="s">
        <v>98</v>
      </c>
      <c r="E38" s="79">
        <v>267221.92</v>
      </c>
      <c r="G38" s="67" t="s">
        <v>91</v>
      </c>
      <c r="H38" s="78">
        <v>747277.63</v>
      </c>
      <c r="I38" s="78">
        <v>11175244.890000001</v>
      </c>
      <c r="J38" s="78">
        <v>-10427967.26</v>
      </c>
      <c r="K38" s="76">
        <f t="shared" si="3"/>
        <v>-0.93313098394213345</v>
      </c>
      <c r="L38" s="78">
        <v>24100000</v>
      </c>
      <c r="M38" s="80">
        <f>H38/L38</f>
        <v>3.1007370539419089E-2</v>
      </c>
      <c r="N38" s="75"/>
    </row>
    <row r="39" spans="1:14" ht="9" x14ac:dyDescent="0.15">
      <c r="A39" s="67" t="s">
        <v>68</v>
      </c>
      <c r="B39" s="78">
        <v>1483585.09</v>
      </c>
      <c r="C39" s="78">
        <v>6915.8</v>
      </c>
      <c r="D39" s="78">
        <v>742.29</v>
      </c>
      <c r="E39" s="79">
        <v>1477411.58</v>
      </c>
      <c r="G39" s="67" t="s">
        <v>68</v>
      </c>
      <c r="H39" s="78">
        <v>4774601.8</v>
      </c>
      <c r="I39" s="78">
        <v>5232612.8</v>
      </c>
      <c r="J39" s="78">
        <v>-458011</v>
      </c>
      <c r="K39" s="76">
        <f t="shared" si="3"/>
        <v>-8.7530076752478231E-2</v>
      </c>
      <c r="L39" s="78">
        <v>9000000</v>
      </c>
      <c r="M39" s="80">
        <f>H39/L39</f>
        <v>0.53051131111111105</v>
      </c>
      <c r="N39" s="75"/>
    </row>
    <row r="40" spans="1:14" ht="9" x14ac:dyDescent="0.15">
      <c r="A40" s="67" t="s">
        <v>49</v>
      </c>
      <c r="B40" s="78" t="s">
        <v>98</v>
      </c>
      <c r="C40" s="78" t="s">
        <v>98</v>
      </c>
      <c r="D40" s="78" t="s">
        <v>98</v>
      </c>
      <c r="E40" s="79" t="s">
        <v>98</v>
      </c>
      <c r="G40" s="67" t="s">
        <v>49</v>
      </c>
      <c r="H40" s="78" t="s">
        <v>98</v>
      </c>
      <c r="I40" s="78" t="s">
        <v>98</v>
      </c>
      <c r="J40" s="78" t="s">
        <v>98</v>
      </c>
      <c r="K40" s="76" t="str">
        <f t="shared" si="3"/>
        <v/>
      </c>
      <c r="L40" s="78">
        <v>3700000</v>
      </c>
      <c r="M40" s="80"/>
      <c r="N40" s="75"/>
    </row>
    <row r="41" spans="1:14" ht="9" x14ac:dyDescent="0.15">
      <c r="A41" s="67" t="s">
        <v>69</v>
      </c>
      <c r="B41" s="78">
        <v>1053516.3999999999</v>
      </c>
      <c r="C41" s="78">
        <v>103421.61</v>
      </c>
      <c r="D41" s="78">
        <v>71942.58</v>
      </c>
      <c r="E41" s="79">
        <v>1022037.37</v>
      </c>
      <c r="G41" s="67" t="s">
        <v>69</v>
      </c>
      <c r="H41" s="78">
        <v>2010011.21</v>
      </c>
      <c r="I41" s="78">
        <v>1678361.64</v>
      </c>
      <c r="J41" s="78">
        <v>331649.57</v>
      </c>
      <c r="K41" s="76">
        <f t="shared" si="3"/>
        <v>0.19760316376153597</v>
      </c>
      <c r="L41" s="78">
        <v>6536660</v>
      </c>
      <c r="M41" s="80">
        <f>H41/L41</f>
        <v>0.30749820397573074</v>
      </c>
      <c r="N41" s="75"/>
    </row>
    <row r="42" spans="1:14" ht="9" x14ac:dyDescent="0.15">
      <c r="A42" s="67" t="s">
        <v>54</v>
      </c>
      <c r="B42" s="78"/>
      <c r="C42" s="78"/>
      <c r="D42" s="78"/>
      <c r="E42" s="79"/>
      <c r="G42" s="67" t="s">
        <v>54</v>
      </c>
      <c r="H42" s="78"/>
      <c r="I42" s="78"/>
      <c r="J42" s="78"/>
      <c r="K42" s="76" t="str">
        <f t="shared" si="3"/>
        <v/>
      </c>
      <c r="L42" s="78"/>
      <c r="M42" s="80"/>
      <c r="N42" s="75"/>
    </row>
    <row r="43" spans="1:14" ht="5.0999999999999996" customHeight="1" x14ac:dyDescent="0.15">
      <c r="A43" s="77"/>
      <c r="B43" s="82"/>
      <c r="C43" s="82"/>
      <c r="D43" s="82"/>
      <c r="E43" s="81"/>
      <c r="G43" s="77"/>
      <c r="H43" s="82"/>
      <c r="I43" s="82"/>
      <c r="J43" s="82"/>
      <c r="K43" s="83"/>
      <c r="L43" s="82"/>
      <c r="M43" s="84"/>
      <c r="N43" s="75"/>
    </row>
    <row r="44" spans="1:14" ht="3" customHeight="1" x14ac:dyDescent="0.15">
      <c r="A44" s="67"/>
      <c r="B44" s="78"/>
      <c r="C44" s="78"/>
      <c r="D44" s="78"/>
      <c r="E44" s="79"/>
      <c r="G44" s="67"/>
      <c r="H44" s="78"/>
      <c r="I44" s="78"/>
      <c r="J44" s="78"/>
      <c r="K44" s="76"/>
      <c r="L44" s="78"/>
      <c r="M44" s="80"/>
      <c r="N44" s="75"/>
    </row>
    <row r="45" spans="1:14" s="11" customFormat="1" ht="9" x14ac:dyDescent="0.15">
      <c r="A45" s="69" t="s">
        <v>37</v>
      </c>
      <c r="B45" s="66">
        <v>61424620.909999996</v>
      </c>
      <c r="C45" s="66">
        <v>26864739.620000001</v>
      </c>
      <c r="D45" s="66">
        <v>1283873.54</v>
      </c>
      <c r="E45" s="86">
        <v>35843754.829999998</v>
      </c>
      <c r="G45" s="69" t="s">
        <v>37</v>
      </c>
      <c r="H45" s="66">
        <v>350196612.19</v>
      </c>
      <c r="I45" s="66">
        <v>366214504.48000002</v>
      </c>
      <c r="J45" s="66">
        <v>-16017892.289999999</v>
      </c>
      <c r="K45" s="87">
        <f>IF(ISERROR((H45-I45)/ABS(I45)),"",(H45-I45)/ABS(I45))</f>
        <v>-4.3739098517532375E-2</v>
      </c>
      <c r="L45" s="66">
        <v>1080636660</v>
      </c>
      <c r="M45" s="88">
        <f>H45/L45</f>
        <v>0.3240650860299335</v>
      </c>
      <c r="N45" s="71"/>
    </row>
    <row r="46" spans="1:14" ht="3" customHeight="1" x14ac:dyDescent="0.15">
      <c r="A46" s="77"/>
      <c r="B46" s="82"/>
      <c r="C46" s="82"/>
      <c r="D46" s="82"/>
      <c r="E46" s="81"/>
      <c r="G46" s="77"/>
      <c r="H46" s="82"/>
      <c r="I46" s="82"/>
      <c r="J46" s="82"/>
      <c r="K46" s="83"/>
      <c r="L46" s="82"/>
      <c r="M46" s="84"/>
      <c r="N46" s="75"/>
    </row>
    <row r="47" spans="1:14" ht="5.0999999999999996" customHeight="1" x14ac:dyDescent="0.15">
      <c r="A47" s="67"/>
      <c r="B47" s="78"/>
      <c r="C47" s="78"/>
      <c r="D47" s="78"/>
      <c r="E47" s="79"/>
      <c r="G47" s="67"/>
      <c r="H47" s="78"/>
      <c r="I47" s="78"/>
      <c r="J47" s="78"/>
      <c r="K47" s="76"/>
      <c r="L47" s="78"/>
      <c r="M47" s="80"/>
      <c r="N47" s="75"/>
    </row>
    <row r="48" spans="1:14" ht="9" x14ac:dyDescent="0.15">
      <c r="A48" s="67" t="s">
        <v>85</v>
      </c>
      <c r="B48" s="78">
        <v>40194203.539999999</v>
      </c>
      <c r="C48" s="78">
        <v>32545771.829999998</v>
      </c>
      <c r="D48" s="78">
        <v>430659.53</v>
      </c>
      <c r="E48" s="79">
        <v>8079091.2400000002</v>
      </c>
      <c r="G48" s="67" t="s">
        <v>85</v>
      </c>
      <c r="H48" s="78">
        <v>228103746.03</v>
      </c>
      <c r="I48" s="78">
        <v>186776476.19</v>
      </c>
      <c r="J48" s="78">
        <v>41327269.840000004</v>
      </c>
      <c r="K48" s="76">
        <f t="shared" ref="K48:K65" si="4">IF(ISERROR((H48-I48)/ABS(I48)),"",(H48-I48)/ABS(I48))</f>
        <v>0.22126592536181847</v>
      </c>
      <c r="L48" s="78">
        <v>616911480</v>
      </c>
      <c r="M48" s="80">
        <f>H48/L48</f>
        <v>0.36975117731639556</v>
      </c>
      <c r="N48" s="75"/>
    </row>
    <row r="49" spans="1:14" ht="9" x14ac:dyDescent="0.15">
      <c r="A49" s="67" t="s">
        <v>70</v>
      </c>
      <c r="B49" s="78">
        <v>2439784.87</v>
      </c>
      <c r="C49" s="78">
        <v>21211.38</v>
      </c>
      <c r="D49" s="78">
        <v>3920.78</v>
      </c>
      <c r="E49" s="79">
        <v>2422494.27</v>
      </c>
      <c r="G49" s="67" t="s">
        <v>70</v>
      </c>
      <c r="H49" s="78">
        <v>12508405.310000001</v>
      </c>
      <c r="I49" s="78">
        <v>9799191.6600000001</v>
      </c>
      <c r="J49" s="78">
        <v>2709213.65</v>
      </c>
      <c r="K49" s="76">
        <f t="shared" si="4"/>
        <v>0.27647317697223206</v>
      </c>
      <c r="L49" s="78">
        <v>20400000</v>
      </c>
      <c r="M49" s="80">
        <f>H49/L49</f>
        <v>0.61315712303921566</v>
      </c>
      <c r="N49" s="75"/>
    </row>
    <row r="50" spans="1:14" ht="9" x14ac:dyDescent="0.15">
      <c r="A50" s="67" t="s">
        <v>50</v>
      </c>
      <c r="B50" s="78">
        <v>584392.94999999995</v>
      </c>
      <c r="C50" s="78">
        <v>10416.209999999999</v>
      </c>
      <c r="D50" s="78">
        <v>1947.64</v>
      </c>
      <c r="E50" s="79">
        <v>575924.38</v>
      </c>
      <c r="G50" s="67" t="s">
        <v>50</v>
      </c>
      <c r="H50" s="78">
        <v>3274529.11</v>
      </c>
      <c r="I50" s="78">
        <v>3212898.4</v>
      </c>
      <c r="J50" s="78">
        <v>61630.71</v>
      </c>
      <c r="K50" s="76">
        <f t="shared" si="4"/>
        <v>1.9182277908321024E-2</v>
      </c>
      <c r="L50" s="78">
        <v>5800000</v>
      </c>
      <c r="M50" s="80">
        <f>H50/L50</f>
        <v>0.56457398448275864</v>
      </c>
      <c r="N50" s="75"/>
    </row>
    <row r="51" spans="1:14" ht="9" x14ac:dyDescent="0.15">
      <c r="A51" s="67" t="s">
        <v>71</v>
      </c>
      <c r="B51" s="78">
        <v>590420.76</v>
      </c>
      <c r="C51" s="78">
        <v>154809.66</v>
      </c>
      <c r="D51" s="78" t="s">
        <v>98</v>
      </c>
      <c r="E51" s="79">
        <v>435611.1</v>
      </c>
      <c r="G51" s="67" t="s">
        <v>71</v>
      </c>
      <c r="H51" s="78">
        <v>2499812.77</v>
      </c>
      <c r="I51" s="78">
        <v>991660.63</v>
      </c>
      <c r="J51" s="78">
        <v>1508152.14</v>
      </c>
      <c r="K51" s="76">
        <f t="shared" si="4"/>
        <v>1.5208349453179362</v>
      </c>
      <c r="L51" s="78">
        <v>2500000</v>
      </c>
      <c r="M51" s="80">
        <f>H51/L51</f>
        <v>0.99992510800000001</v>
      </c>
      <c r="N51" s="75"/>
    </row>
    <row r="52" spans="1:14" ht="9" x14ac:dyDescent="0.15">
      <c r="A52" s="67" t="s">
        <v>72</v>
      </c>
      <c r="B52" s="78"/>
      <c r="C52" s="78"/>
      <c r="D52" s="78"/>
      <c r="E52" s="79"/>
      <c r="G52" s="67" t="s">
        <v>72</v>
      </c>
      <c r="H52" s="78"/>
      <c r="I52" s="78"/>
      <c r="J52" s="78"/>
      <c r="K52" s="76" t="str">
        <f t="shared" si="4"/>
        <v/>
      </c>
      <c r="L52" s="78"/>
      <c r="M52" s="80"/>
      <c r="N52" s="75"/>
    </row>
    <row r="53" spans="1:14" ht="9" x14ac:dyDescent="0.15">
      <c r="A53" s="67" t="s">
        <v>51</v>
      </c>
      <c r="B53" s="78">
        <v>74601.45</v>
      </c>
      <c r="C53" s="78" t="s">
        <v>98</v>
      </c>
      <c r="D53" s="78" t="s">
        <v>98</v>
      </c>
      <c r="E53" s="79">
        <v>74601.45</v>
      </c>
      <c r="G53" s="67" t="s">
        <v>51</v>
      </c>
      <c r="H53" s="78">
        <v>258313.63</v>
      </c>
      <c r="I53" s="78">
        <v>410631.42</v>
      </c>
      <c r="J53" s="78">
        <v>-152317.79</v>
      </c>
      <c r="K53" s="76">
        <f t="shared" si="4"/>
        <v>-0.37093554604272605</v>
      </c>
      <c r="L53" s="78">
        <v>591328</v>
      </c>
      <c r="M53" s="80">
        <f>H53/L53</f>
        <v>0.43683645962985013</v>
      </c>
      <c r="N53" s="75"/>
    </row>
    <row r="54" spans="1:14" ht="9" x14ac:dyDescent="0.15">
      <c r="A54" s="67" t="s">
        <v>52</v>
      </c>
      <c r="B54" s="78">
        <v>7978.22</v>
      </c>
      <c r="C54" s="78" t="s">
        <v>98</v>
      </c>
      <c r="D54" s="78" t="s">
        <v>98</v>
      </c>
      <c r="E54" s="79">
        <v>7978.22</v>
      </c>
      <c r="G54" s="67" t="s">
        <v>52</v>
      </c>
      <c r="H54" s="78">
        <v>14911</v>
      </c>
      <c r="I54" s="78">
        <v>13180.71</v>
      </c>
      <c r="J54" s="78">
        <v>1730.29</v>
      </c>
      <c r="K54" s="76">
        <f t="shared" si="4"/>
        <v>0.13127441541464768</v>
      </c>
      <c r="L54" s="78">
        <v>8812</v>
      </c>
      <c r="M54" s="80">
        <f>H54/L54</f>
        <v>1.6921243758511122</v>
      </c>
      <c r="N54" s="75"/>
    </row>
    <row r="55" spans="1:14" ht="9" x14ac:dyDescent="0.15">
      <c r="A55" s="67" t="s">
        <v>4</v>
      </c>
      <c r="B55" s="78"/>
      <c r="C55" s="78"/>
      <c r="D55" s="78"/>
      <c r="E55" s="79"/>
      <c r="G55" s="67" t="s">
        <v>4</v>
      </c>
      <c r="H55" s="78"/>
      <c r="I55" s="78"/>
      <c r="J55" s="78"/>
      <c r="K55" s="76" t="str">
        <f t="shared" si="4"/>
        <v/>
      </c>
      <c r="L55" s="78"/>
      <c r="M55" s="80"/>
      <c r="N55" s="75"/>
    </row>
    <row r="56" spans="1:14" ht="9" x14ac:dyDescent="0.15">
      <c r="A56" s="67" t="s">
        <v>61</v>
      </c>
      <c r="B56" s="78">
        <v>8960282.3300000001</v>
      </c>
      <c r="C56" s="78">
        <v>2019923.62</v>
      </c>
      <c r="D56" s="78">
        <v>432.43</v>
      </c>
      <c r="E56" s="79">
        <v>6940791.1399999997</v>
      </c>
      <c r="G56" s="67" t="s">
        <v>61</v>
      </c>
      <c r="H56" s="78">
        <v>79082501.439999998</v>
      </c>
      <c r="I56" s="78">
        <v>63393692.149999999</v>
      </c>
      <c r="J56" s="78">
        <v>15688809.289999999</v>
      </c>
      <c r="K56" s="76">
        <f t="shared" si="4"/>
        <v>0.24748218249976153</v>
      </c>
      <c r="L56" s="78">
        <v>227469280</v>
      </c>
      <c r="M56" s="80">
        <f>H56/L56</f>
        <v>0.3476623368219216</v>
      </c>
      <c r="N56" s="75"/>
    </row>
    <row r="57" spans="1:14" ht="9" x14ac:dyDescent="0.15">
      <c r="A57" s="67" t="s">
        <v>45</v>
      </c>
      <c r="B57" s="78" t="s">
        <v>98</v>
      </c>
      <c r="C57" s="78" t="s">
        <v>98</v>
      </c>
      <c r="D57" s="78" t="s">
        <v>98</v>
      </c>
      <c r="E57" s="79" t="s">
        <v>98</v>
      </c>
      <c r="G57" s="67" t="s">
        <v>45</v>
      </c>
      <c r="H57" s="78">
        <v>-1323.65</v>
      </c>
      <c r="I57" s="78">
        <v>-17266.82</v>
      </c>
      <c r="J57" s="78">
        <v>15943.17</v>
      </c>
      <c r="K57" s="76">
        <f t="shared" si="4"/>
        <v>0.9233414143426526</v>
      </c>
      <c r="L57" s="78">
        <v>-21086</v>
      </c>
      <c r="M57" s="80">
        <f t="shared" ref="M57:M64" si="5">H57/L57</f>
        <v>6.2773878402731673E-2</v>
      </c>
      <c r="N57" s="75"/>
    </row>
    <row r="58" spans="1:14" ht="9" x14ac:dyDescent="0.15">
      <c r="A58" s="67" t="s">
        <v>53</v>
      </c>
      <c r="B58" s="78">
        <v>3072173.27</v>
      </c>
      <c r="C58" s="78" t="s">
        <v>98</v>
      </c>
      <c r="D58" s="78" t="s">
        <v>98</v>
      </c>
      <c r="E58" s="79">
        <v>3072173.27</v>
      </c>
      <c r="G58" s="67" t="s">
        <v>53</v>
      </c>
      <c r="H58" s="78">
        <v>18719983.550000001</v>
      </c>
      <c r="I58" s="78">
        <v>21893708.879999999</v>
      </c>
      <c r="J58" s="78">
        <v>-3173725.33</v>
      </c>
      <c r="K58" s="76">
        <f t="shared" si="4"/>
        <v>-0.14496060705818603</v>
      </c>
      <c r="L58" s="78">
        <v>62203700</v>
      </c>
      <c r="M58" s="80">
        <f t="shared" si="5"/>
        <v>0.300946463795562</v>
      </c>
      <c r="N58" s="75"/>
    </row>
    <row r="59" spans="1:14" ht="9" x14ac:dyDescent="0.15">
      <c r="A59" s="67" t="s">
        <v>5</v>
      </c>
      <c r="B59" s="78">
        <v>65877.89</v>
      </c>
      <c r="C59" s="78" t="s">
        <v>98</v>
      </c>
      <c r="D59" s="78" t="s">
        <v>98</v>
      </c>
      <c r="E59" s="79">
        <v>65877.89</v>
      </c>
      <c r="G59" s="67" t="s">
        <v>5</v>
      </c>
      <c r="H59" s="78">
        <v>207119.92</v>
      </c>
      <c r="I59" s="78">
        <v>157556.23000000001</v>
      </c>
      <c r="J59" s="78">
        <v>49563.69</v>
      </c>
      <c r="K59" s="76">
        <f t="shared" si="4"/>
        <v>0.31457778597520392</v>
      </c>
      <c r="L59" s="78">
        <v>227080</v>
      </c>
      <c r="M59" s="80">
        <f t="shared" si="5"/>
        <v>0.91210110974106051</v>
      </c>
      <c r="N59" s="75"/>
    </row>
    <row r="60" spans="1:14" ht="9" x14ac:dyDescent="0.15">
      <c r="A60" s="67" t="s">
        <v>42</v>
      </c>
      <c r="B60" s="78">
        <v>926664.56</v>
      </c>
      <c r="C60" s="78" t="s">
        <v>98</v>
      </c>
      <c r="D60" s="78">
        <v>495.79</v>
      </c>
      <c r="E60" s="79">
        <v>927160.35</v>
      </c>
      <c r="G60" s="67" t="s">
        <v>42</v>
      </c>
      <c r="H60" s="78">
        <v>4798678.4800000004</v>
      </c>
      <c r="I60" s="78">
        <v>4633314.7300000004</v>
      </c>
      <c r="J60" s="78">
        <v>165363.75</v>
      </c>
      <c r="K60" s="76">
        <f t="shared" si="4"/>
        <v>3.5690161285460521E-2</v>
      </c>
      <c r="L60" s="78">
        <v>9796880</v>
      </c>
      <c r="M60" s="80">
        <f t="shared" si="5"/>
        <v>0.48981701113007409</v>
      </c>
      <c r="N60" s="75"/>
    </row>
    <row r="61" spans="1:14" ht="9" x14ac:dyDescent="0.15">
      <c r="A61" s="67" t="s">
        <v>73</v>
      </c>
      <c r="B61" s="78"/>
      <c r="C61" s="78"/>
      <c r="D61" s="78"/>
      <c r="E61" s="79"/>
      <c r="G61" s="67" t="s">
        <v>73</v>
      </c>
      <c r="H61" s="78"/>
      <c r="I61" s="78"/>
      <c r="J61" s="78"/>
      <c r="K61" s="76" t="str">
        <f t="shared" si="4"/>
        <v/>
      </c>
      <c r="L61" s="78"/>
      <c r="M61" s="80"/>
      <c r="N61" s="75"/>
    </row>
    <row r="62" spans="1:14" ht="9" x14ac:dyDescent="0.15">
      <c r="A62" s="67" t="s">
        <v>74</v>
      </c>
      <c r="B62" s="78">
        <v>1240372.25</v>
      </c>
      <c r="C62" s="78" t="s">
        <v>98</v>
      </c>
      <c r="D62" s="78" t="s">
        <v>98</v>
      </c>
      <c r="E62" s="79">
        <v>1240372.25</v>
      </c>
      <c r="G62" s="67" t="s">
        <v>74</v>
      </c>
      <c r="H62" s="78">
        <v>6064551.0800000001</v>
      </c>
      <c r="I62" s="78">
        <v>5387187.0700000003</v>
      </c>
      <c r="J62" s="78">
        <v>677364.01</v>
      </c>
      <c r="K62" s="76">
        <f t="shared" si="4"/>
        <v>0.12573612187556721</v>
      </c>
      <c r="L62" s="78">
        <v>11800000</v>
      </c>
      <c r="M62" s="80">
        <f t="shared" si="5"/>
        <v>0.51394500677966104</v>
      </c>
      <c r="N62" s="75"/>
    </row>
    <row r="63" spans="1:14" ht="9" x14ac:dyDescent="0.15">
      <c r="A63" s="67" t="s">
        <v>75</v>
      </c>
      <c r="B63" s="78">
        <v>15163.67</v>
      </c>
      <c r="C63" s="78" t="s">
        <v>98</v>
      </c>
      <c r="D63" s="78" t="s">
        <v>98</v>
      </c>
      <c r="E63" s="79">
        <v>15163.67</v>
      </c>
      <c r="G63" s="67" t="s">
        <v>75</v>
      </c>
      <c r="H63" s="78">
        <v>678463.72</v>
      </c>
      <c r="I63" s="78">
        <v>599376.01</v>
      </c>
      <c r="J63" s="78">
        <v>79087.710000000006</v>
      </c>
      <c r="K63" s="76">
        <f t="shared" si="4"/>
        <v>0.13195007587974694</v>
      </c>
      <c r="L63" s="78">
        <v>1400000</v>
      </c>
      <c r="M63" s="80">
        <f t="shared" si="5"/>
        <v>0.48461694285714285</v>
      </c>
      <c r="N63" s="75"/>
    </row>
    <row r="64" spans="1:14" ht="9" x14ac:dyDescent="0.15">
      <c r="A64" s="67" t="s">
        <v>76</v>
      </c>
      <c r="B64" s="78">
        <v>47390.83</v>
      </c>
      <c r="C64" s="78" t="s">
        <v>98</v>
      </c>
      <c r="D64" s="78" t="s">
        <v>98</v>
      </c>
      <c r="E64" s="79">
        <v>47390.83</v>
      </c>
      <c r="G64" s="67" t="s">
        <v>76</v>
      </c>
      <c r="H64" s="78">
        <v>98514.83</v>
      </c>
      <c r="I64" s="78">
        <v>140173.70000000001</v>
      </c>
      <c r="J64" s="78">
        <v>-41658.870000000003</v>
      </c>
      <c r="K64" s="76">
        <f t="shared" si="4"/>
        <v>-0.29719462352780873</v>
      </c>
      <c r="L64" s="78">
        <v>310000</v>
      </c>
      <c r="M64" s="80">
        <f t="shared" si="5"/>
        <v>0.31778977419354837</v>
      </c>
      <c r="N64" s="75"/>
    </row>
    <row r="65" spans="1:14" ht="9" x14ac:dyDescent="0.15">
      <c r="A65" s="67" t="s">
        <v>54</v>
      </c>
      <c r="B65" s="78" t="s">
        <v>98</v>
      </c>
      <c r="C65" s="78">
        <v>64774.12</v>
      </c>
      <c r="D65" s="78" t="s">
        <v>98</v>
      </c>
      <c r="E65" s="79">
        <v>-64774.12</v>
      </c>
      <c r="G65" s="67" t="s">
        <v>54</v>
      </c>
      <c r="H65" s="78">
        <v>-67095.600000000006</v>
      </c>
      <c r="I65" s="78">
        <v>-2943.48</v>
      </c>
      <c r="J65" s="78">
        <v>-64152.12</v>
      </c>
      <c r="K65" s="76">
        <f t="shared" si="4"/>
        <v>-21.794651229157324</v>
      </c>
      <c r="L65" s="78">
        <v>-38928</v>
      </c>
      <c r="M65" s="80"/>
      <c r="N65" s="75"/>
    </row>
    <row r="66" spans="1:14" ht="5.0999999999999996" customHeight="1" x14ac:dyDescent="0.15">
      <c r="A66" s="77"/>
      <c r="B66" s="82"/>
      <c r="C66" s="82"/>
      <c r="D66" s="82"/>
      <c r="E66" s="81"/>
      <c r="G66" s="77"/>
      <c r="H66" s="82"/>
      <c r="I66" s="82"/>
      <c r="J66" s="82"/>
      <c r="K66" s="83"/>
      <c r="L66" s="82"/>
      <c r="M66" s="84"/>
      <c r="N66" s="75"/>
    </row>
    <row r="67" spans="1:14" ht="3" customHeight="1" x14ac:dyDescent="0.15">
      <c r="A67" s="67"/>
      <c r="B67" s="78"/>
      <c r="C67" s="78"/>
      <c r="D67" s="78"/>
      <c r="E67" s="79"/>
      <c r="G67" s="67"/>
      <c r="H67" s="78"/>
      <c r="I67" s="78"/>
      <c r="J67" s="78"/>
      <c r="K67" s="76"/>
      <c r="L67" s="78"/>
      <c r="M67" s="80"/>
      <c r="N67" s="75"/>
    </row>
    <row r="68" spans="1:14" s="11" customFormat="1" ht="9" x14ac:dyDescent="0.15">
      <c r="A68" s="69" t="s">
        <v>10</v>
      </c>
      <c r="B68" s="66">
        <v>58219306.590000004</v>
      </c>
      <c r="C68" s="66">
        <v>34816906.82</v>
      </c>
      <c r="D68" s="66">
        <v>437456.17</v>
      </c>
      <c r="E68" s="86">
        <v>23839855.940000001</v>
      </c>
      <c r="G68" s="69" t="s">
        <v>10</v>
      </c>
      <c r="H68" s="66">
        <v>356241111.62</v>
      </c>
      <c r="I68" s="66">
        <v>297388837.48000002</v>
      </c>
      <c r="J68" s="66">
        <v>58852274.140000001</v>
      </c>
      <c r="K68" s="87">
        <f>IF(ISERROR((H68-I68)/ABS(I68)),"",(H68-I68)/ABS(I68))</f>
        <v>0.19789671542045661</v>
      </c>
      <c r="L68" s="66">
        <v>959358546</v>
      </c>
      <c r="M68" s="88">
        <f>H68/L68</f>
        <v>0.37133260875751872</v>
      </c>
      <c r="N68" s="71"/>
    </row>
    <row r="69" spans="1:14" ht="3" customHeight="1" x14ac:dyDescent="0.15">
      <c r="A69" s="77"/>
      <c r="B69" s="82"/>
      <c r="C69" s="82"/>
      <c r="D69" s="82"/>
      <c r="E69" s="81"/>
      <c r="G69" s="89"/>
      <c r="H69" s="82"/>
      <c r="I69" s="82"/>
      <c r="J69" s="82"/>
      <c r="K69" s="83"/>
      <c r="L69" s="82"/>
      <c r="M69" s="84"/>
      <c r="N69" s="75"/>
    </row>
    <row r="70" spans="1:14" ht="5.0999999999999996" customHeight="1" x14ac:dyDescent="0.15">
      <c r="A70" s="67"/>
      <c r="B70" s="78"/>
      <c r="C70" s="78"/>
      <c r="D70" s="78"/>
      <c r="E70" s="79"/>
      <c r="G70" s="77"/>
      <c r="H70" s="78"/>
      <c r="I70" s="78"/>
      <c r="J70" s="78"/>
      <c r="K70" s="76"/>
      <c r="L70" s="78"/>
      <c r="M70" s="80"/>
      <c r="N70" s="75"/>
    </row>
    <row r="71" spans="1:14" ht="9" x14ac:dyDescent="0.15">
      <c r="A71" s="67" t="s">
        <v>6</v>
      </c>
      <c r="B71" s="78" t="s">
        <v>98</v>
      </c>
      <c r="C71" s="78" t="s">
        <v>98</v>
      </c>
      <c r="D71" s="78" t="s">
        <v>98</v>
      </c>
      <c r="E71" s="79" t="s">
        <v>98</v>
      </c>
      <c r="G71" s="67" t="s">
        <v>6</v>
      </c>
      <c r="H71" s="78">
        <v>19966.61</v>
      </c>
      <c r="I71" s="78">
        <v>157008.91</v>
      </c>
      <c r="J71" s="78">
        <v>-137042.29999999999</v>
      </c>
      <c r="K71" s="76">
        <f t="shared" ref="K71:K73" si="6">IF(ISERROR((H71-I71)/ABS(I71)),"",(H71-I71)/ABS(I71))</f>
        <v>-0.87283135715036797</v>
      </c>
      <c r="L71" s="78">
        <v>308000</v>
      </c>
      <c r="M71" s="80">
        <f>H71/L71</f>
        <v>6.4826655844155839E-2</v>
      </c>
      <c r="N71" s="75"/>
    </row>
    <row r="72" spans="1:14" ht="9" x14ac:dyDescent="0.15">
      <c r="A72" s="67" t="s">
        <v>77</v>
      </c>
      <c r="B72" s="78">
        <v>-1155.6500000000001</v>
      </c>
      <c r="C72" s="78">
        <v>5082</v>
      </c>
      <c r="D72" s="78">
        <v>382.86</v>
      </c>
      <c r="E72" s="79">
        <v>-5854.79</v>
      </c>
      <c r="G72" s="67" t="s">
        <v>77</v>
      </c>
      <c r="H72" s="78">
        <v>1056260.6100000001</v>
      </c>
      <c r="I72" s="78">
        <v>704158.79</v>
      </c>
      <c r="J72" s="78">
        <v>352101.82</v>
      </c>
      <c r="K72" s="76">
        <f t="shared" si="6"/>
        <v>0.50003184651007493</v>
      </c>
      <c r="L72" s="78">
        <v>2800000</v>
      </c>
      <c r="M72" s="80">
        <f>H72/L72</f>
        <v>0.37723593214285717</v>
      </c>
      <c r="N72" s="75"/>
    </row>
    <row r="73" spans="1:14" ht="9" x14ac:dyDescent="0.15">
      <c r="A73" s="67" t="s">
        <v>55</v>
      </c>
      <c r="B73" s="78" t="s">
        <v>98</v>
      </c>
      <c r="C73" s="78" t="s">
        <v>98</v>
      </c>
      <c r="D73" s="78" t="s">
        <v>98</v>
      </c>
      <c r="E73" s="79" t="s">
        <v>98</v>
      </c>
      <c r="G73" s="67" t="s">
        <v>55</v>
      </c>
      <c r="H73" s="78">
        <v>58039.43</v>
      </c>
      <c r="I73" s="78">
        <v>302955.3</v>
      </c>
      <c r="J73" s="78">
        <v>-244915.87</v>
      </c>
      <c r="K73" s="76">
        <f t="shared" si="6"/>
        <v>-0.80842246364397652</v>
      </c>
      <c r="L73" s="78">
        <v>615000</v>
      </c>
      <c r="M73" s="80">
        <f>H73/L73</f>
        <v>9.4373056910569103E-2</v>
      </c>
      <c r="N73" s="75"/>
    </row>
    <row r="74" spans="1:14" ht="5.0999999999999996" customHeight="1" x14ac:dyDescent="0.15">
      <c r="A74" s="77"/>
      <c r="B74" s="82"/>
      <c r="C74" s="82"/>
      <c r="D74" s="82"/>
      <c r="E74" s="81"/>
      <c r="G74" s="77"/>
      <c r="H74" s="82"/>
      <c r="I74" s="82"/>
      <c r="J74" s="82"/>
      <c r="K74" s="83"/>
      <c r="L74" s="82"/>
      <c r="M74" s="84"/>
      <c r="N74" s="75"/>
    </row>
    <row r="75" spans="1:14" ht="3" customHeight="1" x14ac:dyDescent="0.15">
      <c r="A75" s="67"/>
      <c r="B75" s="78"/>
      <c r="C75" s="78"/>
      <c r="D75" s="78"/>
      <c r="E75" s="79"/>
      <c r="G75" s="67"/>
      <c r="H75" s="78"/>
      <c r="I75" s="78"/>
      <c r="J75" s="78"/>
      <c r="K75" s="76"/>
      <c r="L75" s="78"/>
      <c r="M75" s="80"/>
      <c r="N75" s="75"/>
    </row>
    <row r="76" spans="1:14" s="11" customFormat="1" ht="9" x14ac:dyDescent="0.15">
      <c r="A76" s="69" t="s">
        <v>78</v>
      </c>
      <c r="B76" s="66">
        <v>-1155.6500000000001</v>
      </c>
      <c r="C76" s="66">
        <v>5082</v>
      </c>
      <c r="D76" s="66">
        <v>382.86</v>
      </c>
      <c r="E76" s="86">
        <v>-5854.79</v>
      </c>
      <c r="G76" s="69" t="s">
        <v>78</v>
      </c>
      <c r="H76" s="66">
        <v>1134266.6499999999</v>
      </c>
      <c r="I76" s="66">
        <v>1164123</v>
      </c>
      <c r="J76" s="66">
        <v>-29856.35</v>
      </c>
      <c r="K76" s="87">
        <f>IF(ISERROR((H76-I76)/ABS(I76)),"",(H76-I76)/ABS(I76))</f>
        <v>-2.5647075094298536E-2</v>
      </c>
      <c r="L76" s="66">
        <v>3723000</v>
      </c>
      <c r="M76" s="88">
        <f>H76/L76</f>
        <v>0.30466469245232336</v>
      </c>
      <c r="N76" s="71"/>
    </row>
    <row r="77" spans="1:14" ht="3" customHeight="1" x14ac:dyDescent="0.15">
      <c r="A77" s="77"/>
      <c r="B77" s="82"/>
      <c r="C77" s="82"/>
      <c r="D77" s="82"/>
      <c r="E77" s="81"/>
      <c r="G77" s="77"/>
      <c r="H77" s="82"/>
      <c r="I77" s="82"/>
      <c r="J77" s="82"/>
      <c r="K77" s="83"/>
      <c r="L77" s="82"/>
      <c r="M77" s="84"/>
      <c r="N77" s="75"/>
    </row>
    <row r="78" spans="1:14" ht="5.0999999999999996" customHeight="1" x14ac:dyDescent="0.15">
      <c r="A78" s="67"/>
      <c r="B78" s="78"/>
      <c r="C78" s="78"/>
      <c r="D78" s="78"/>
      <c r="E78" s="79"/>
      <c r="G78" s="67"/>
      <c r="H78" s="78"/>
      <c r="I78" s="78"/>
      <c r="J78" s="78"/>
      <c r="K78" s="76"/>
      <c r="L78" s="78"/>
      <c r="M78" s="80"/>
      <c r="N78" s="75"/>
    </row>
    <row r="79" spans="1:14" ht="9" x14ac:dyDescent="0.15">
      <c r="A79" s="67" t="s">
        <v>7</v>
      </c>
      <c r="B79" s="78">
        <v>134486.62</v>
      </c>
      <c r="C79" s="78" t="s">
        <v>98</v>
      </c>
      <c r="D79" s="78" t="s">
        <v>98</v>
      </c>
      <c r="E79" s="79">
        <v>134486.62</v>
      </c>
      <c r="G79" s="67" t="s">
        <v>7</v>
      </c>
      <c r="H79" s="78">
        <v>496819.25</v>
      </c>
      <c r="I79" s="78">
        <v>415483.26</v>
      </c>
      <c r="J79" s="78">
        <v>81335.990000000005</v>
      </c>
      <c r="K79" s="76">
        <f t="shared" ref="K79:K81" si="7">IF(ISERROR((H79-I79)/ABS(I79)),"",(H79-I79)/ABS(I79))</f>
        <v>0.19576237560088458</v>
      </c>
      <c r="L79" s="78">
        <v>1100000</v>
      </c>
      <c r="M79" s="80">
        <f>H79/L79</f>
        <v>0.45165386363636362</v>
      </c>
      <c r="N79" s="75"/>
    </row>
    <row r="80" spans="1:14" ht="9" x14ac:dyDescent="0.15">
      <c r="A80" s="67" t="s">
        <v>56</v>
      </c>
      <c r="B80" s="78">
        <v>104094.35</v>
      </c>
      <c r="C80" s="78" t="s">
        <v>98</v>
      </c>
      <c r="D80" s="78">
        <v>28388.57</v>
      </c>
      <c r="E80" s="79">
        <v>132482.92000000001</v>
      </c>
      <c r="G80" s="67" t="s">
        <v>56</v>
      </c>
      <c r="H80" s="78">
        <v>708294.13</v>
      </c>
      <c r="I80" s="78">
        <v>519225.18</v>
      </c>
      <c r="J80" s="78">
        <v>189068.95</v>
      </c>
      <c r="K80" s="76">
        <f t="shared" si="7"/>
        <v>0.36413671232200262</v>
      </c>
      <c r="L80" s="78">
        <v>1300000</v>
      </c>
      <c r="M80" s="80">
        <f>H80/L80</f>
        <v>0.54484163846153844</v>
      </c>
      <c r="N80" s="75"/>
    </row>
    <row r="81" spans="1:14" ht="9" x14ac:dyDescent="0.15">
      <c r="A81" s="67" t="s">
        <v>57</v>
      </c>
      <c r="B81" s="78">
        <v>52893</v>
      </c>
      <c r="C81" s="78">
        <v>713.28</v>
      </c>
      <c r="D81" s="78">
        <v>24766.34</v>
      </c>
      <c r="E81" s="79">
        <v>76946.06</v>
      </c>
      <c r="G81" s="67" t="s">
        <v>57</v>
      </c>
      <c r="H81" s="78">
        <v>286065.32</v>
      </c>
      <c r="I81" s="78">
        <v>220617.1</v>
      </c>
      <c r="J81" s="78">
        <v>65448.22</v>
      </c>
      <c r="K81" s="76">
        <f t="shared" si="7"/>
        <v>0.29665977841246211</v>
      </c>
      <c r="L81" s="78">
        <v>600000</v>
      </c>
      <c r="M81" s="80">
        <f>H81/L81</f>
        <v>0.47677553333333333</v>
      </c>
      <c r="N81" s="75"/>
    </row>
    <row r="82" spans="1:14" ht="5.0999999999999996" customHeight="1" x14ac:dyDescent="0.15">
      <c r="A82" s="77"/>
      <c r="B82" s="82"/>
      <c r="C82" s="82"/>
      <c r="D82" s="82"/>
      <c r="E82" s="81"/>
      <c r="G82" s="77"/>
      <c r="H82" s="82"/>
      <c r="I82" s="82"/>
      <c r="J82" s="82"/>
      <c r="K82" s="83"/>
      <c r="L82" s="82"/>
      <c r="M82" s="84"/>
      <c r="N82" s="75"/>
    </row>
    <row r="83" spans="1:14" ht="3" customHeight="1" x14ac:dyDescent="0.15">
      <c r="A83" s="67"/>
      <c r="B83" s="78"/>
      <c r="C83" s="78"/>
      <c r="D83" s="78"/>
      <c r="E83" s="79"/>
      <c r="G83" s="67"/>
      <c r="H83" s="78"/>
      <c r="I83" s="78"/>
      <c r="J83" s="78"/>
      <c r="K83" s="76"/>
      <c r="L83" s="78"/>
      <c r="M83" s="80"/>
      <c r="N83" s="75"/>
    </row>
    <row r="84" spans="1:14" s="11" customFormat="1" ht="9" x14ac:dyDescent="0.15">
      <c r="A84" s="69" t="s">
        <v>79</v>
      </c>
      <c r="B84" s="66">
        <v>290318.32</v>
      </c>
      <c r="C84" s="66">
        <v>5795.28</v>
      </c>
      <c r="D84" s="66">
        <v>53537.77</v>
      </c>
      <c r="E84" s="86">
        <v>338060.81</v>
      </c>
      <c r="G84" s="69" t="s">
        <v>79</v>
      </c>
      <c r="H84" s="66">
        <v>2625445.35</v>
      </c>
      <c r="I84" s="66">
        <v>2319448.54</v>
      </c>
      <c r="J84" s="66">
        <v>305996.81</v>
      </c>
      <c r="K84" s="87">
        <f>IF(ISERROR((H84-I84)/ABS(I84)),"",(H84-I84)/ABS(I84))</f>
        <v>0.13192653543415112</v>
      </c>
      <c r="L84" s="66">
        <v>6723000</v>
      </c>
      <c r="M84" s="88">
        <f>H84/L84</f>
        <v>0.39051693440428381</v>
      </c>
      <c r="N84" s="71"/>
    </row>
    <row r="85" spans="1:14" ht="3" customHeight="1" x14ac:dyDescent="0.15">
      <c r="A85" s="77"/>
      <c r="B85" s="82"/>
      <c r="C85" s="82"/>
      <c r="D85" s="82"/>
      <c r="E85" s="81"/>
      <c r="G85" s="77"/>
      <c r="H85" s="82"/>
      <c r="I85" s="82"/>
      <c r="J85" s="82"/>
      <c r="K85" s="83"/>
      <c r="L85" s="82"/>
      <c r="M85" s="84"/>
      <c r="N85" s="75"/>
    </row>
    <row r="86" spans="1:14" ht="9.9499999999999993" customHeight="1" x14ac:dyDescent="0.15">
      <c r="A86" s="77"/>
      <c r="B86" s="82"/>
      <c r="C86" s="82"/>
      <c r="D86" s="82"/>
      <c r="E86" s="81"/>
      <c r="G86" s="77"/>
      <c r="H86" s="82"/>
      <c r="I86" s="82"/>
      <c r="J86" s="82"/>
      <c r="K86" s="83"/>
      <c r="L86" s="82"/>
      <c r="M86" s="84"/>
      <c r="N86" s="75"/>
    </row>
    <row r="87" spans="1:14" ht="3" customHeight="1" x14ac:dyDescent="0.15">
      <c r="A87" s="67"/>
      <c r="B87" s="78"/>
      <c r="C87" s="78"/>
      <c r="D87" s="78"/>
      <c r="E87" s="79"/>
      <c r="G87" s="67"/>
      <c r="H87" s="78"/>
      <c r="I87" s="78"/>
      <c r="J87" s="78"/>
      <c r="K87" s="76"/>
      <c r="L87" s="78"/>
      <c r="M87" s="80"/>
      <c r="N87" s="75"/>
    </row>
    <row r="88" spans="1:14" s="11" customFormat="1" ht="9" x14ac:dyDescent="0.15">
      <c r="A88" s="69" t="s">
        <v>80</v>
      </c>
      <c r="B88" s="66">
        <v>119934245.81999999</v>
      </c>
      <c r="C88" s="66">
        <v>61687441.719999999</v>
      </c>
      <c r="D88" s="66">
        <v>1774867.48</v>
      </c>
      <c r="E88" s="86">
        <v>60021671.579999998</v>
      </c>
      <c r="G88" s="69" t="s">
        <v>80</v>
      </c>
      <c r="H88" s="66">
        <v>709063169.15999997</v>
      </c>
      <c r="I88" s="66">
        <v>665922790.5</v>
      </c>
      <c r="J88" s="66">
        <v>43140378.659999996</v>
      </c>
      <c r="K88" s="87">
        <f>IF(ISERROR((H88-I88)/ABS(I88)),"",(H88-I88)/ABS(I88))</f>
        <v>6.4782853621226183E-2</v>
      </c>
      <c r="L88" s="66">
        <v>2046718206</v>
      </c>
      <c r="M88" s="88">
        <f>H88/L88</f>
        <v>0.34643907846295863</v>
      </c>
      <c r="N88" s="71"/>
    </row>
    <row r="89" spans="1:14" ht="3" customHeight="1" x14ac:dyDescent="0.15">
      <c r="A89" s="77"/>
      <c r="B89" s="82"/>
      <c r="C89" s="82"/>
      <c r="D89" s="82"/>
      <c r="E89" s="81"/>
      <c r="G89" s="77"/>
      <c r="H89" s="82"/>
      <c r="I89" s="82"/>
      <c r="J89" s="82"/>
      <c r="K89" s="83"/>
      <c r="L89" s="82"/>
      <c r="M89" s="84"/>
      <c r="N89" s="75"/>
    </row>
    <row r="90" spans="1:14" ht="5.0999999999999996" customHeight="1" x14ac:dyDescent="0.15">
      <c r="A90" s="67"/>
      <c r="B90" s="78"/>
      <c r="C90" s="78"/>
      <c r="D90" s="78"/>
      <c r="E90" s="79"/>
      <c r="G90" s="67"/>
      <c r="H90" s="78"/>
      <c r="I90" s="78"/>
      <c r="J90" s="78"/>
      <c r="K90" s="76"/>
      <c r="L90" s="78"/>
      <c r="M90" s="80"/>
      <c r="N90" s="75"/>
    </row>
    <row r="91" spans="1:14" ht="9" customHeight="1" x14ac:dyDescent="0.15">
      <c r="A91" s="67" t="s">
        <v>58</v>
      </c>
      <c r="B91" s="78"/>
      <c r="C91" s="78"/>
      <c r="D91" s="78"/>
      <c r="E91" s="79"/>
      <c r="G91" s="67" t="s">
        <v>58</v>
      </c>
      <c r="H91" s="78"/>
      <c r="I91" s="78"/>
      <c r="J91" s="78"/>
      <c r="K91" s="76"/>
      <c r="L91" s="78"/>
      <c r="M91" s="80"/>
      <c r="N91" s="75"/>
    </row>
    <row r="92" spans="1:14" ht="9" x14ac:dyDescent="0.15">
      <c r="A92" s="67" t="s">
        <v>60</v>
      </c>
      <c r="B92" s="78" t="s">
        <v>98</v>
      </c>
      <c r="C92" s="78" t="s">
        <v>98</v>
      </c>
      <c r="D92" s="78" t="s">
        <v>98</v>
      </c>
      <c r="E92" s="79" t="s">
        <v>98</v>
      </c>
      <c r="G92" s="67" t="s">
        <v>60</v>
      </c>
      <c r="H92" s="78">
        <v>46986505.469999999</v>
      </c>
      <c r="I92" s="78">
        <v>45305827.270000003</v>
      </c>
      <c r="J92" s="78">
        <v>1680678.2</v>
      </c>
      <c r="K92" s="76">
        <f t="shared" ref="K92:K93" si="8">IF(ISERROR((H92-I92)/ABS(I92)),"",(H92-I92)/ABS(I92))</f>
        <v>3.7096292050556687E-2</v>
      </c>
      <c r="L92" s="78">
        <v>176668240</v>
      </c>
      <c r="M92" s="80">
        <f t="shared" ref="M92:M93" si="9">H92/L92</f>
        <v>0.26595898317660266</v>
      </c>
      <c r="N92" s="75"/>
    </row>
    <row r="93" spans="1:14" ht="9" x14ac:dyDescent="0.15">
      <c r="A93" s="67" t="s">
        <v>59</v>
      </c>
      <c r="B93" s="78" t="s">
        <v>98</v>
      </c>
      <c r="C93" s="78" t="s">
        <v>98</v>
      </c>
      <c r="D93" s="78" t="s">
        <v>98</v>
      </c>
      <c r="E93" s="79" t="s">
        <v>98</v>
      </c>
      <c r="G93" s="67" t="s">
        <v>59</v>
      </c>
      <c r="H93" s="78">
        <v>24619649.609999999</v>
      </c>
      <c r="I93" s="78">
        <v>25123793.02</v>
      </c>
      <c r="J93" s="78">
        <v>-504143.41</v>
      </c>
      <c r="K93" s="76">
        <f t="shared" si="8"/>
        <v>-2.0066373321841677E-2</v>
      </c>
      <c r="L93" s="78">
        <v>100450460</v>
      </c>
      <c r="M93" s="80">
        <f t="shared" si="9"/>
        <v>0.24509245263784754</v>
      </c>
      <c r="N93" s="75"/>
    </row>
    <row r="94" spans="1:14" ht="5.0999999999999996" customHeight="1" x14ac:dyDescent="0.15">
      <c r="A94" s="77"/>
      <c r="B94" s="82"/>
      <c r="C94" s="82"/>
      <c r="D94" s="82"/>
      <c r="E94" s="81"/>
      <c r="G94" s="77"/>
      <c r="H94" s="82"/>
      <c r="I94" s="82"/>
      <c r="J94" s="82"/>
      <c r="K94" s="83"/>
      <c r="L94" s="82"/>
      <c r="M94" s="84"/>
      <c r="N94" s="75"/>
    </row>
    <row r="95" spans="1:14" ht="3" customHeight="1" x14ac:dyDescent="0.15">
      <c r="A95" s="77"/>
      <c r="B95" s="78"/>
      <c r="C95" s="78"/>
      <c r="D95" s="78"/>
      <c r="E95" s="79"/>
      <c r="G95" s="67"/>
      <c r="H95" s="78"/>
      <c r="I95" s="78"/>
      <c r="J95" s="78"/>
      <c r="K95" s="76"/>
      <c r="L95" s="78"/>
      <c r="M95" s="80"/>
      <c r="N95" s="75"/>
    </row>
    <row r="96" spans="1:14" s="11" customFormat="1" ht="9" x14ac:dyDescent="0.15">
      <c r="A96" s="69" t="s">
        <v>43</v>
      </c>
      <c r="B96" s="66" t="s">
        <v>98</v>
      </c>
      <c r="C96" s="66" t="s">
        <v>98</v>
      </c>
      <c r="D96" s="66" t="s">
        <v>98</v>
      </c>
      <c r="E96" s="86" t="s">
        <v>98</v>
      </c>
      <c r="G96" s="69" t="s">
        <v>43</v>
      </c>
      <c r="H96" s="66">
        <v>71606155.079999998</v>
      </c>
      <c r="I96" s="66">
        <v>70429620.290000007</v>
      </c>
      <c r="J96" s="66">
        <v>1176534.79</v>
      </c>
      <c r="K96" s="87">
        <f>IF(ISERROR((H96-I96)/ABS(I96)),"",(H96-I96)/ABS(I96))</f>
        <v>1.6705113347984961E-2</v>
      </c>
      <c r="L96" s="66">
        <v>277118700</v>
      </c>
      <c r="M96" s="88">
        <f>H96/L96</f>
        <v>0.25839524752389498</v>
      </c>
      <c r="N96" s="71"/>
    </row>
    <row r="97" spans="1:14" ht="3" customHeight="1" x14ac:dyDescent="0.15">
      <c r="A97" s="77"/>
      <c r="B97" s="82"/>
      <c r="C97" s="82"/>
      <c r="D97" s="82"/>
      <c r="E97" s="81"/>
      <c r="G97" s="77"/>
      <c r="H97" s="82"/>
      <c r="I97" s="82"/>
      <c r="J97" s="82"/>
      <c r="K97" s="83"/>
      <c r="L97" s="82"/>
      <c r="M97" s="84"/>
      <c r="N97" s="75"/>
    </row>
    <row r="98" spans="1:14" ht="5.0999999999999996" customHeight="1" x14ac:dyDescent="0.15">
      <c r="A98" s="67"/>
      <c r="B98" s="78"/>
      <c r="C98" s="78"/>
      <c r="D98" s="78"/>
      <c r="E98" s="79"/>
      <c r="G98" s="67"/>
      <c r="H98" s="78"/>
      <c r="I98" s="78"/>
      <c r="J98" s="78"/>
      <c r="K98" s="76"/>
      <c r="L98" s="78"/>
      <c r="M98" s="80"/>
      <c r="N98" s="75"/>
    </row>
    <row r="99" spans="1:14" ht="9" customHeight="1" x14ac:dyDescent="0.15">
      <c r="A99" s="67" t="s">
        <v>38</v>
      </c>
      <c r="B99" s="78"/>
      <c r="C99" s="78"/>
      <c r="D99" s="78"/>
      <c r="E99" s="79"/>
      <c r="G99" s="67" t="s">
        <v>38</v>
      </c>
      <c r="H99" s="78"/>
      <c r="I99" s="78"/>
      <c r="J99" s="78"/>
      <c r="K99" s="76"/>
      <c r="L99" s="78"/>
      <c r="M99" s="80"/>
      <c r="N99" s="75"/>
    </row>
    <row r="100" spans="1:14" ht="9" customHeight="1" x14ac:dyDescent="0.15">
      <c r="A100" s="67" t="s">
        <v>81</v>
      </c>
      <c r="B100" s="78"/>
      <c r="C100" s="78"/>
      <c r="D100" s="78"/>
      <c r="E100" s="79"/>
      <c r="G100" s="67" t="s">
        <v>81</v>
      </c>
      <c r="H100" s="78"/>
      <c r="I100" s="78"/>
      <c r="J100" s="78"/>
      <c r="K100" s="76"/>
      <c r="L100" s="78"/>
      <c r="M100" s="80"/>
      <c r="N100" s="75"/>
    </row>
    <row r="101" spans="1:14" ht="9" x14ac:dyDescent="0.15">
      <c r="A101" s="67" t="s">
        <v>41</v>
      </c>
      <c r="B101" s="78" t="s">
        <v>98</v>
      </c>
      <c r="C101" s="78" t="s">
        <v>98</v>
      </c>
      <c r="D101" s="78" t="s">
        <v>98</v>
      </c>
      <c r="E101" s="79" t="s">
        <v>98</v>
      </c>
      <c r="G101" s="67" t="s">
        <v>41</v>
      </c>
      <c r="H101" s="78">
        <v>4113.9799999999996</v>
      </c>
      <c r="I101" s="78">
        <v>8556.64</v>
      </c>
      <c r="J101" s="78">
        <v>-4442.66</v>
      </c>
      <c r="K101" s="76">
        <f t="shared" ref="K101:K102" si="10">IF(ISERROR((H101-I101)/ABS(I101)),"",(H101-I101)/ABS(I101))</f>
        <v>-0.51920613698835061</v>
      </c>
      <c r="L101" s="78">
        <v>37306</v>
      </c>
      <c r="M101" s="80">
        <f t="shared" ref="M101:M102" si="11">H101/L101</f>
        <v>0.11027663110491609</v>
      </c>
      <c r="N101" s="75"/>
    </row>
    <row r="102" spans="1:14" ht="9" x14ac:dyDescent="0.15">
      <c r="A102" s="67" t="s">
        <v>88</v>
      </c>
      <c r="B102" s="78" t="s">
        <v>98</v>
      </c>
      <c r="C102" s="78" t="s">
        <v>98</v>
      </c>
      <c r="D102" s="78" t="s">
        <v>98</v>
      </c>
      <c r="E102" s="79" t="s">
        <v>98</v>
      </c>
      <c r="G102" s="67" t="s">
        <v>8</v>
      </c>
      <c r="H102" s="78">
        <v>5873031.5</v>
      </c>
      <c r="I102" s="78">
        <v>6645789.71</v>
      </c>
      <c r="J102" s="78">
        <v>-772758.21</v>
      </c>
      <c r="K102" s="76">
        <f t="shared" si="10"/>
        <v>-0.11627786067880261</v>
      </c>
      <c r="L102" s="78">
        <v>8093780</v>
      </c>
      <c r="M102" s="80">
        <f t="shared" si="11"/>
        <v>0.72562282394628963</v>
      </c>
      <c r="N102" s="75"/>
    </row>
    <row r="103" spans="1:14" ht="9" x14ac:dyDescent="0.15">
      <c r="A103" s="67" t="s">
        <v>4</v>
      </c>
      <c r="B103" s="78"/>
      <c r="C103" s="78"/>
      <c r="D103" s="78"/>
      <c r="E103" s="79"/>
      <c r="G103" s="67" t="s">
        <v>4</v>
      </c>
      <c r="H103" s="78"/>
      <c r="I103" s="78"/>
      <c r="J103" s="78"/>
      <c r="K103" s="76"/>
      <c r="L103" s="78"/>
      <c r="M103" s="80"/>
      <c r="N103" s="75"/>
    </row>
    <row r="104" spans="1:14" ht="9" x14ac:dyDescent="0.15">
      <c r="A104" s="67" t="s">
        <v>86</v>
      </c>
      <c r="B104" s="78" t="s">
        <v>98</v>
      </c>
      <c r="C104" s="78" t="s">
        <v>98</v>
      </c>
      <c r="D104" s="78" t="s">
        <v>98</v>
      </c>
      <c r="E104" s="79" t="s">
        <v>98</v>
      </c>
      <c r="G104" s="67" t="s">
        <v>41</v>
      </c>
      <c r="H104" s="78">
        <v>7953.96</v>
      </c>
      <c r="I104" s="78">
        <v>1340.43</v>
      </c>
      <c r="J104" s="78">
        <v>6613.53</v>
      </c>
      <c r="K104" s="76">
        <f t="shared" ref="K104:K106" si="12">IF(ISERROR((H104-I104)/ABS(I104)),"",(H104-I104)/ABS(I104))</f>
        <v>4.9338868870437098</v>
      </c>
      <c r="L104" s="78">
        <v>3244</v>
      </c>
      <c r="M104" s="80">
        <f t="shared" ref="M104:M106" si="13">H104/L104</f>
        <v>2.4518988902589398</v>
      </c>
      <c r="N104" s="75"/>
    </row>
    <row r="105" spans="1:14" ht="9" x14ac:dyDescent="0.15">
      <c r="A105" s="90" t="s">
        <v>90</v>
      </c>
      <c r="B105" s="78" t="s">
        <v>98</v>
      </c>
      <c r="C105" s="78" t="s">
        <v>98</v>
      </c>
      <c r="D105" s="78" t="s">
        <v>98</v>
      </c>
      <c r="E105" s="79" t="s">
        <v>98</v>
      </c>
      <c r="G105" s="91" t="s">
        <v>89</v>
      </c>
      <c r="H105" s="78">
        <v>-50313005.619999997</v>
      </c>
      <c r="I105" s="78">
        <v>-50549447.579999998</v>
      </c>
      <c r="J105" s="78">
        <v>236441.96</v>
      </c>
      <c r="K105" s="76">
        <f t="shared" si="12"/>
        <v>4.6774390486821003E-3</v>
      </c>
      <c r="L105" s="78">
        <v>-78812980</v>
      </c>
      <c r="M105" s="80">
        <f t="shared" si="13"/>
        <v>0.63838476377875819</v>
      </c>
      <c r="N105" s="75"/>
    </row>
    <row r="106" spans="1:14" ht="9" x14ac:dyDescent="0.15">
      <c r="A106" s="67" t="s">
        <v>87</v>
      </c>
      <c r="B106" s="78" t="s">
        <v>98</v>
      </c>
      <c r="C106" s="78" t="s">
        <v>98</v>
      </c>
      <c r="D106" s="78" t="s">
        <v>98</v>
      </c>
      <c r="E106" s="79" t="s">
        <v>98</v>
      </c>
      <c r="G106" s="67" t="s">
        <v>87</v>
      </c>
      <c r="H106" s="78">
        <v>1076.55</v>
      </c>
      <c r="I106" s="78">
        <v>52874.239999999998</v>
      </c>
      <c r="J106" s="78">
        <v>-51797.69</v>
      </c>
      <c r="K106" s="76">
        <f t="shared" si="12"/>
        <v>-0.97963942365885537</v>
      </c>
      <c r="L106" s="78">
        <v>21086</v>
      </c>
      <c r="M106" s="80">
        <f t="shared" si="13"/>
        <v>5.1055202504031109E-2</v>
      </c>
      <c r="N106" s="75"/>
    </row>
    <row r="107" spans="1:14" ht="9" x14ac:dyDescent="0.15">
      <c r="A107" s="67" t="s">
        <v>53</v>
      </c>
      <c r="B107" s="78"/>
      <c r="C107" s="78"/>
      <c r="D107" s="78"/>
      <c r="E107" s="79"/>
      <c r="G107" s="67" t="s">
        <v>53</v>
      </c>
      <c r="H107" s="66"/>
      <c r="I107" s="78"/>
      <c r="J107" s="78"/>
      <c r="K107" s="76"/>
      <c r="L107" s="78"/>
      <c r="M107" s="80"/>
      <c r="N107" s="75"/>
    </row>
    <row r="108" spans="1:14" ht="9" x14ac:dyDescent="0.15">
      <c r="A108" s="67" t="s">
        <v>88</v>
      </c>
      <c r="B108" s="78" t="s">
        <v>98</v>
      </c>
      <c r="C108" s="78" t="s">
        <v>98</v>
      </c>
      <c r="D108" s="78" t="s">
        <v>98</v>
      </c>
      <c r="E108" s="79" t="s">
        <v>98</v>
      </c>
      <c r="G108" s="67" t="s">
        <v>8</v>
      </c>
      <c r="H108" s="78">
        <v>720889.84</v>
      </c>
      <c r="I108" s="78">
        <v>726009.09</v>
      </c>
      <c r="J108" s="78">
        <v>-5119.25</v>
      </c>
      <c r="K108" s="76">
        <f>IF(ISERROR((H108-I108)/ABS(I108)),"",(H108-I108)/ABS(I108))</f>
        <v>-7.0512202540053597E-3</v>
      </c>
      <c r="L108" s="78">
        <v>3185608</v>
      </c>
      <c r="M108" s="80">
        <f>H108/L108</f>
        <v>0.22629584054284141</v>
      </c>
      <c r="N108" s="75"/>
    </row>
    <row r="109" spans="1:14" ht="9" x14ac:dyDescent="0.15">
      <c r="A109" s="67" t="s">
        <v>5</v>
      </c>
      <c r="B109" s="78"/>
      <c r="C109" s="78"/>
      <c r="D109" s="78"/>
      <c r="E109" s="79"/>
      <c r="G109" s="67" t="s">
        <v>5</v>
      </c>
      <c r="H109" s="78"/>
      <c r="I109" s="78"/>
      <c r="J109" s="78"/>
      <c r="K109" s="76"/>
      <c r="L109" s="78"/>
      <c r="M109" s="80"/>
      <c r="N109" s="75"/>
    </row>
    <row r="110" spans="1:14" ht="9" x14ac:dyDescent="0.15">
      <c r="A110" s="67" t="s">
        <v>86</v>
      </c>
      <c r="B110" s="78" t="s">
        <v>98</v>
      </c>
      <c r="C110" s="78" t="s">
        <v>98</v>
      </c>
      <c r="D110" s="78" t="s">
        <v>98</v>
      </c>
      <c r="E110" s="79" t="s">
        <v>98</v>
      </c>
      <c r="G110" s="67" t="s">
        <v>41</v>
      </c>
      <c r="H110" s="78">
        <v>3490.13</v>
      </c>
      <c r="I110" s="78">
        <v>5731.54</v>
      </c>
      <c r="J110" s="78">
        <v>-2241.41</v>
      </c>
      <c r="K110" s="76">
        <f t="shared" ref="K110:K111" si="14">IF(ISERROR((H110-I110)/ABS(I110)),"",(H110-I110)/ABS(I110))</f>
        <v>-0.39106592643512911</v>
      </c>
      <c r="L110" s="78">
        <v>47038</v>
      </c>
      <c r="M110" s="80">
        <f t="shared" ref="M110:M111" si="15">H110/L110</f>
        <v>7.4198095157107027E-2</v>
      </c>
      <c r="N110" s="75"/>
    </row>
    <row r="111" spans="1:14" ht="9" x14ac:dyDescent="0.15">
      <c r="A111" s="67" t="s">
        <v>88</v>
      </c>
      <c r="B111" s="78" t="s">
        <v>98</v>
      </c>
      <c r="C111" s="78" t="s">
        <v>98</v>
      </c>
      <c r="D111" s="78" t="s">
        <v>98</v>
      </c>
      <c r="E111" s="79" t="s">
        <v>98</v>
      </c>
      <c r="G111" s="67" t="s">
        <v>8</v>
      </c>
      <c r="H111" s="78">
        <v>2557952.61</v>
      </c>
      <c r="I111" s="78">
        <v>2448361.04</v>
      </c>
      <c r="J111" s="78">
        <v>109591.57</v>
      </c>
      <c r="K111" s="76">
        <f t="shared" si="14"/>
        <v>4.4761196657499433E-2</v>
      </c>
      <c r="L111" s="78">
        <v>3114240</v>
      </c>
      <c r="M111" s="80">
        <f t="shared" si="15"/>
        <v>0.8213729866676942</v>
      </c>
      <c r="N111" s="75"/>
    </row>
    <row r="112" spans="1:14" ht="5.0999999999999996" customHeight="1" x14ac:dyDescent="0.15">
      <c r="A112" s="77"/>
      <c r="B112" s="82"/>
      <c r="C112" s="82"/>
      <c r="D112" s="82"/>
      <c r="E112" s="81"/>
      <c r="G112" s="77"/>
      <c r="H112" s="82"/>
      <c r="I112" s="82"/>
      <c r="J112" s="82"/>
      <c r="K112" s="83"/>
      <c r="L112" s="82"/>
      <c r="M112" s="84"/>
      <c r="N112" s="75"/>
    </row>
    <row r="113" spans="1:14" ht="3" customHeight="1" x14ac:dyDescent="0.15">
      <c r="A113" s="67"/>
      <c r="B113" s="78"/>
      <c r="C113" s="78"/>
      <c r="D113" s="78"/>
      <c r="E113" s="79"/>
      <c r="G113" s="67"/>
      <c r="H113" s="78"/>
      <c r="I113" s="78"/>
      <c r="J113" s="78"/>
      <c r="K113" s="76"/>
      <c r="L113" s="78"/>
      <c r="M113" s="80"/>
      <c r="N113" s="75"/>
    </row>
    <row r="114" spans="1:14" s="11" customFormat="1" ht="9" x14ac:dyDescent="0.15">
      <c r="A114" s="69" t="s">
        <v>44</v>
      </c>
      <c r="B114" s="66" t="s">
        <v>98</v>
      </c>
      <c r="C114" s="66" t="s">
        <v>98</v>
      </c>
      <c r="D114" s="66" t="s">
        <v>98</v>
      </c>
      <c r="E114" s="86" t="s">
        <v>98</v>
      </c>
      <c r="G114" s="69" t="s">
        <v>44</v>
      </c>
      <c r="H114" s="66">
        <v>-41144497.049999997</v>
      </c>
      <c r="I114" s="66">
        <v>-40660784.890000001</v>
      </c>
      <c r="J114" s="66">
        <v>-483712.16</v>
      </c>
      <c r="K114" s="87">
        <f>IF(ISERROR((H114-I114)/ABS(I114)),"",(H114-I114)/ABS(I114))</f>
        <v>-1.1896281916558853E-2</v>
      </c>
      <c r="L114" s="66">
        <v>-64310678</v>
      </c>
      <c r="M114" s="88">
        <f>H114/L114</f>
        <v>0.63977706859193739</v>
      </c>
      <c r="N114" s="71"/>
    </row>
    <row r="115" spans="1:14" ht="3" customHeight="1" x14ac:dyDescent="0.15">
      <c r="A115" s="77"/>
      <c r="B115" s="82"/>
      <c r="C115" s="82"/>
      <c r="D115" s="82"/>
      <c r="E115" s="81"/>
      <c r="G115" s="77"/>
      <c r="H115" s="82"/>
      <c r="I115" s="82"/>
      <c r="J115" s="82"/>
      <c r="K115" s="83"/>
      <c r="L115" s="82"/>
      <c r="M115" s="84"/>
      <c r="N115" s="75"/>
    </row>
    <row r="116" spans="1:14" ht="8.1" customHeight="1" x14ac:dyDescent="0.15">
      <c r="A116" s="77"/>
      <c r="B116" s="82"/>
      <c r="C116" s="82"/>
      <c r="D116" s="82"/>
      <c r="E116" s="81"/>
      <c r="G116" s="77"/>
      <c r="H116" s="82"/>
      <c r="I116" s="82"/>
      <c r="J116" s="82"/>
      <c r="K116" s="83"/>
      <c r="L116" s="82"/>
      <c r="M116" s="84"/>
      <c r="N116" s="75"/>
    </row>
    <row r="117" spans="1:14" ht="3" customHeight="1" x14ac:dyDescent="0.15">
      <c r="A117" s="67"/>
      <c r="B117" s="78"/>
      <c r="C117" s="78"/>
      <c r="D117" s="78"/>
      <c r="E117" s="79"/>
      <c r="G117" s="67"/>
      <c r="H117" s="78"/>
      <c r="I117" s="78"/>
      <c r="J117" s="78"/>
      <c r="K117" s="76"/>
      <c r="L117" s="78"/>
      <c r="M117" s="80"/>
      <c r="N117" s="75"/>
    </row>
    <row r="118" spans="1:14" s="11" customFormat="1" ht="9" x14ac:dyDescent="0.15">
      <c r="A118" s="69" t="s">
        <v>82</v>
      </c>
      <c r="B118" s="66" t="s">
        <v>98</v>
      </c>
      <c r="C118" s="66" t="s">
        <v>98</v>
      </c>
      <c r="D118" s="66" t="s">
        <v>98</v>
      </c>
      <c r="E118" s="86" t="s">
        <v>98</v>
      </c>
      <c r="G118" s="69" t="s">
        <v>82</v>
      </c>
      <c r="H118" s="66">
        <v>30461658.030000001</v>
      </c>
      <c r="I118" s="66">
        <v>29768835.399999999</v>
      </c>
      <c r="J118" s="66">
        <v>692822.63</v>
      </c>
      <c r="K118" s="87">
        <f>IF(ISERROR((H118-I118)/ABS(I118)),"",(H118-I118)/ABS(I118))</f>
        <v>2.3273420699554903E-2</v>
      </c>
      <c r="L118" s="66">
        <v>212808022</v>
      </c>
      <c r="M118" s="88">
        <f>H118/L118</f>
        <v>0.14314149318111702</v>
      </c>
      <c r="N118" s="71"/>
    </row>
    <row r="119" spans="1:14" ht="3" customHeight="1" x14ac:dyDescent="0.15">
      <c r="A119" s="77"/>
      <c r="B119" s="82"/>
      <c r="C119" s="82"/>
      <c r="D119" s="82"/>
      <c r="E119" s="81"/>
      <c r="G119" s="77"/>
      <c r="H119" s="82"/>
      <c r="I119" s="82"/>
      <c r="J119" s="82"/>
      <c r="K119" s="83"/>
      <c r="L119" s="82"/>
      <c r="M119" s="84"/>
      <c r="N119" s="75"/>
    </row>
    <row r="120" spans="1:14" ht="8.1" customHeight="1" x14ac:dyDescent="0.15">
      <c r="A120" s="74"/>
      <c r="B120" s="82"/>
      <c r="C120" s="82"/>
      <c r="D120" s="82"/>
      <c r="E120" s="81"/>
      <c r="G120" s="73"/>
      <c r="H120" s="82"/>
      <c r="I120" s="82"/>
      <c r="J120" s="82"/>
      <c r="K120" s="83"/>
      <c r="L120" s="82"/>
      <c r="M120" s="84"/>
      <c r="N120" s="75"/>
    </row>
    <row r="121" spans="1:14" ht="3" customHeight="1" x14ac:dyDescent="0.15">
      <c r="A121" s="67"/>
      <c r="B121" s="78"/>
      <c r="C121" s="78"/>
      <c r="D121" s="78"/>
      <c r="E121" s="79"/>
      <c r="G121" s="67"/>
      <c r="H121" s="78"/>
      <c r="I121" s="78"/>
      <c r="J121" s="78"/>
      <c r="K121" s="92"/>
      <c r="L121" s="78"/>
      <c r="M121" s="80"/>
      <c r="N121" s="75"/>
    </row>
    <row r="122" spans="1:14" s="11" customFormat="1" ht="9" x14ac:dyDescent="0.15">
      <c r="A122" s="69" t="s">
        <v>9</v>
      </c>
      <c r="B122" s="66">
        <v>119934245.81999999</v>
      </c>
      <c r="C122" s="66">
        <v>61687441.719999999</v>
      </c>
      <c r="D122" s="66">
        <v>1774867.48</v>
      </c>
      <c r="E122" s="86">
        <v>60021671.579999998</v>
      </c>
      <c r="G122" s="69" t="s">
        <v>9</v>
      </c>
      <c r="H122" s="66">
        <v>739524827.19000006</v>
      </c>
      <c r="I122" s="66">
        <v>695691625.89999998</v>
      </c>
      <c r="J122" s="66">
        <v>43833201.289999999</v>
      </c>
      <c r="K122" s="87">
        <f>IF(ISERROR((H122-I122)/ABS(I122)),"",(H122-I122)/ABS(I122))</f>
        <v>6.3006653606465499E-2</v>
      </c>
      <c r="L122" s="66">
        <v>2259526228</v>
      </c>
      <c r="M122" s="88">
        <f>H122/L122</f>
        <v>0.32729198626943312</v>
      </c>
      <c r="N122" s="71"/>
    </row>
    <row r="123" spans="1:14" ht="3" customHeight="1" x14ac:dyDescent="0.15">
      <c r="A123" s="73"/>
      <c r="B123" s="82"/>
      <c r="C123" s="82"/>
      <c r="D123" s="82"/>
      <c r="E123" s="81"/>
      <c r="G123" s="73"/>
      <c r="H123" s="82"/>
      <c r="I123" s="82"/>
      <c r="J123" s="82"/>
      <c r="K123" s="93"/>
      <c r="L123" s="82"/>
      <c r="M123" s="94"/>
      <c r="N123" s="75"/>
    </row>
    <row r="124" spans="1:14" ht="6" customHeight="1" x14ac:dyDescent="0.15">
      <c r="A124" s="75"/>
      <c r="B124" s="95"/>
      <c r="C124" s="95"/>
      <c r="D124" s="95"/>
      <c r="E124" s="95"/>
      <c r="G124" s="75"/>
      <c r="H124" s="95"/>
      <c r="I124" s="95"/>
      <c r="J124" s="95"/>
      <c r="K124" s="75"/>
      <c r="L124" s="95"/>
      <c r="M124" s="75"/>
      <c r="N124" s="75"/>
    </row>
    <row r="125" spans="1:14" ht="9" customHeight="1" x14ac:dyDescent="0.15">
      <c r="A125" s="62" t="s">
        <v>83</v>
      </c>
      <c r="B125" s="63">
        <v>100000</v>
      </c>
      <c r="C125" s="38"/>
      <c r="D125" s="95"/>
      <c r="E125" s="96"/>
      <c r="G125" s="62" t="s">
        <v>83</v>
      </c>
      <c r="H125" s="63">
        <v>463110.58</v>
      </c>
      <c r="I125" s="38"/>
      <c r="J125" s="95"/>
      <c r="K125" s="75"/>
      <c r="L125" s="95"/>
      <c r="M125" s="75"/>
      <c r="N125" s="75"/>
    </row>
    <row r="126" spans="1:14" ht="9.75" customHeight="1" x14ac:dyDescent="0.15">
      <c r="A126" s="101" t="s">
        <v>124</v>
      </c>
      <c r="B126" s="101"/>
      <c r="C126" s="101"/>
      <c r="D126" s="101"/>
      <c r="E126" s="101"/>
      <c r="F126" s="6"/>
      <c r="G126" s="101"/>
      <c r="H126" s="101"/>
      <c r="I126" s="101"/>
      <c r="J126" s="101"/>
      <c r="K126" s="101"/>
      <c r="L126" s="101"/>
      <c r="M126" s="101"/>
    </row>
    <row r="127" spans="1:14" ht="8.1" customHeight="1" x14ac:dyDescent="0.15">
      <c r="A127" s="50"/>
      <c r="B127" s="50"/>
      <c r="C127" s="50"/>
      <c r="D127" s="50"/>
      <c r="E127" s="50"/>
      <c r="F127" s="6"/>
      <c r="G127" s="50"/>
      <c r="H127" s="50"/>
      <c r="I127" s="50"/>
      <c r="J127" s="50"/>
      <c r="K127" s="50"/>
      <c r="L127" s="50"/>
      <c r="M127" s="50"/>
    </row>
    <row r="128" spans="1:14" ht="8.25" customHeight="1" x14ac:dyDescent="0.15">
      <c r="A128" s="97" t="s">
        <v>39</v>
      </c>
      <c r="B128" s="47"/>
      <c r="C128" s="98" t="s">
        <v>40</v>
      </c>
      <c r="D128" s="49"/>
      <c r="E128" s="47"/>
      <c r="G128" s="101"/>
      <c r="H128" s="101"/>
      <c r="I128" s="101"/>
      <c r="J128" s="101"/>
      <c r="K128" s="101"/>
      <c r="L128" s="101"/>
      <c r="M128" s="101"/>
    </row>
    <row r="129" spans="1:13" ht="9" customHeight="1" x14ac:dyDescent="0.15">
      <c r="A129" s="97" t="s">
        <v>15</v>
      </c>
      <c r="C129" s="99" t="s">
        <v>125</v>
      </c>
      <c r="D129" s="14"/>
      <c r="E129" s="14"/>
      <c r="G129" s="101" t="str">
        <f>+A126</f>
        <v>Vitoria-Gasteizen, 2021eko UZTAILAREN 9an / Vitoria-Gasteiz, 9 de JULIO DE 2021</v>
      </c>
      <c r="H129" s="101"/>
      <c r="I129" s="101"/>
      <c r="J129" s="101"/>
      <c r="K129" s="101"/>
      <c r="L129" s="101"/>
      <c r="M129" s="101"/>
    </row>
    <row r="130" spans="1:13" ht="9" customHeight="1" x14ac:dyDescent="0.15">
      <c r="A130" s="97"/>
      <c r="C130" s="99"/>
      <c r="D130" s="14"/>
      <c r="E130" s="14"/>
      <c r="G130" s="97"/>
      <c r="H130" s="14"/>
      <c r="I130" s="14"/>
      <c r="J130" s="99"/>
      <c r="L130" s="14"/>
    </row>
    <row r="131" spans="1:13" ht="9" customHeight="1" x14ac:dyDescent="0.15">
      <c r="A131" s="97"/>
      <c r="C131" s="99"/>
      <c r="D131" s="14"/>
      <c r="E131" s="14"/>
      <c r="G131" s="97"/>
      <c r="H131" s="14"/>
      <c r="I131" s="14"/>
      <c r="J131" s="99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95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3:13" ht="9" x14ac:dyDescent="0.15">
      <c r="M266" s="100"/>
    </row>
  </sheetData>
  <mergeCells count="4">
    <mergeCell ref="A126:E126"/>
    <mergeCell ref="G126:M126"/>
    <mergeCell ref="G128:M128"/>
    <mergeCell ref="G129:M129"/>
  </mergeCells>
  <printOptions horizontalCentered="1" gridLinesSet="0"/>
  <pageMargins left="0" right="0" top="0" bottom="0" header="0" footer="3.937007874015748E-2"/>
  <pageSetup paperSize="9" scale="82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6145" r:id="rId4">
          <objectPr defaultSize="0" autoPict="0" r:id="rId5">
            <anchor moveWithCells="1" sizeWithCells="1">
              <from>
                <xdr:col>4</xdr:col>
                <xdr:colOff>161925</xdr:colOff>
                <xdr:row>123</xdr:row>
                <xdr:rowOff>57150</xdr:rowOff>
              </from>
              <to>
                <xdr:col>4</xdr:col>
                <xdr:colOff>561975</xdr:colOff>
                <xdr:row>130</xdr:row>
                <xdr:rowOff>76200</xdr:rowOff>
              </to>
            </anchor>
          </objectPr>
        </oleObject>
      </mc:Choice>
      <mc:Fallback>
        <oleObject progId="Word.Picture.8" shapeId="6145" r:id="rId4"/>
      </mc:Fallback>
    </mc:AlternateContent>
    <mc:AlternateContent xmlns:mc="http://schemas.openxmlformats.org/markup-compatibility/2006">
      <mc:Choice Requires="x14">
        <oleObject progId="Word.Picture.8" shapeId="6146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371475</xdr:colOff>
                <xdr:row>131</xdr:row>
                <xdr:rowOff>66675</xdr:rowOff>
              </to>
            </anchor>
          </objectPr>
        </oleObject>
      </mc:Choice>
      <mc:Fallback>
        <oleObject progId="Word.Picture.8" shapeId="6146" r:id="rId6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865BA-3FA3-40E4-949F-7350AE457D7C}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10.285156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/>
    <row r="3" spans="1:14" ht="8.1" customHeight="1" x14ac:dyDescent="0.15"/>
    <row r="4" spans="1:14" ht="8.1" customHeight="1" x14ac:dyDescent="0.15"/>
    <row r="5" spans="1:14" ht="8.1" customHeight="1" x14ac:dyDescent="0.15"/>
    <row r="6" spans="1:14" ht="8.1" customHeight="1" x14ac:dyDescent="0.15"/>
    <row r="7" spans="1:14" x14ac:dyDescent="0.15">
      <c r="E7" s="16" t="s">
        <v>114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0" t="s">
        <v>126</v>
      </c>
      <c r="B9" s="69" t="s">
        <v>26</v>
      </c>
      <c r="C9" s="69" t="s">
        <v>16</v>
      </c>
      <c r="D9" s="69" t="s">
        <v>28</v>
      </c>
      <c r="E9" s="70" t="s">
        <v>17</v>
      </c>
      <c r="G9" s="60" t="s">
        <v>127</v>
      </c>
      <c r="H9" s="69" t="s">
        <v>19</v>
      </c>
      <c r="I9" s="69" t="s">
        <v>29</v>
      </c>
      <c r="J9" s="69" t="s">
        <v>20</v>
      </c>
      <c r="K9" s="69" t="s">
        <v>21</v>
      </c>
      <c r="L9" s="69" t="s">
        <v>33</v>
      </c>
      <c r="M9" s="70" t="s">
        <v>24</v>
      </c>
      <c r="N9" s="71"/>
    </row>
    <row r="10" spans="1:14" s="11" customFormat="1" ht="10.5" x14ac:dyDescent="0.15">
      <c r="A10" s="60"/>
      <c r="B10" s="69" t="s">
        <v>27</v>
      </c>
      <c r="C10" s="69"/>
      <c r="D10" s="69" t="s">
        <v>26</v>
      </c>
      <c r="E10" s="70"/>
      <c r="G10" s="60"/>
      <c r="H10" s="69" t="s">
        <v>31</v>
      </c>
      <c r="I10" s="69" t="s">
        <v>35</v>
      </c>
      <c r="J10" s="69"/>
      <c r="K10" s="69"/>
      <c r="L10" s="69" t="s">
        <v>34</v>
      </c>
      <c r="M10" s="70"/>
      <c r="N10" s="71"/>
    </row>
    <row r="11" spans="1:14" s="11" customFormat="1" ht="10.5" x14ac:dyDescent="0.15">
      <c r="A11" s="60" t="s">
        <v>128</v>
      </c>
      <c r="B11" s="69" t="s">
        <v>25</v>
      </c>
      <c r="C11" s="69" t="s">
        <v>13</v>
      </c>
      <c r="D11" s="69" t="s">
        <v>14</v>
      </c>
      <c r="E11" s="70" t="s">
        <v>18</v>
      </c>
      <c r="G11" s="60" t="s">
        <v>129</v>
      </c>
      <c r="H11" s="69" t="s">
        <v>32</v>
      </c>
      <c r="I11" s="69" t="s">
        <v>30</v>
      </c>
      <c r="J11" s="69" t="s">
        <v>12</v>
      </c>
      <c r="K11" s="69" t="s">
        <v>22</v>
      </c>
      <c r="L11" s="69" t="s">
        <v>23</v>
      </c>
      <c r="M11" s="70" t="s">
        <v>36</v>
      </c>
      <c r="N11" s="71"/>
    </row>
    <row r="12" spans="1:14" ht="5.0999999999999996" customHeight="1" x14ac:dyDescent="0.15">
      <c r="A12" s="7"/>
      <c r="B12" s="5"/>
      <c r="C12" s="5"/>
      <c r="D12" s="5"/>
      <c r="E12" s="9"/>
      <c r="G12" s="72"/>
      <c r="H12" s="73"/>
      <c r="I12" s="73"/>
      <c r="J12" s="73"/>
      <c r="K12" s="73"/>
      <c r="L12" s="73"/>
      <c r="M12" s="74"/>
      <c r="N12" s="75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7"/>
      <c r="I13" s="67"/>
      <c r="J13" s="67"/>
      <c r="K13" s="76"/>
      <c r="L13" s="67"/>
      <c r="M13" s="77"/>
      <c r="N13" s="75"/>
    </row>
    <row r="14" spans="1:14" ht="9" customHeight="1" x14ac:dyDescent="0.15">
      <c r="A14" s="67" t="s">
        <v>0</v>
      </c>
      <c r="B14" s="4"/>
      <c r="C14" s="4"/>
      <c r="D14" s="4"/>
      <c r="E14" s="10"/>
      <c r="G14" s="67" t="s">
        <v>0</v>
      </c>
      <c r="H14" s="67"/>
      <c r="I14" s="67"/>
      <c r="J14" s="67"/>
      <c r="K14" s="76"/>
      <c r="L14" s="67"/>
      <c r="M14" s="77"/>
      <c r="N14" s="75"/>
    </row>
    <row r="15" spans="1:14" ht="9" x14ac:dyDescent="0.15">
      <c r="A15" s="67" t="s">
        <v>84</v>
      </c>
      <c r="B15" s="78">
        <v>52175660.649999999</v>
      </c>
      <c r="C15" s="78">
        <v>16613.810000000001</v>
      </c>
      <c r="D15" s="78">
        <v>2349190.73</v>
      </c>
      <c r="E15" s="79">
        <v>54508237.57</v>
      </c>
      <c r="G15" s="67" t="s">
        <v>84</v>
      </c>
      <c r="H15" s="78">
        <v>432239798.20999998</v>
      </c>
      <c r="I15" s="78">
        <v>417421205.5</v>
      </c>
      <c r="J15" s="78">
        <v>14818592.710000001</v>
      </c>
      <c r="K15" s="76">
        <f>IF(ISERROR((H15-I15)/ABS(I15)),"",(H15-I15)/ABS(I15))</f>
        <v>3.5500335188409539E-2</v>
      </c>
      <c r="L15" s="78">
        <v>851200000</v>
      </c>
      <c r="M15" s="80">
        <f t="shared" ref="M15:M20" si="0">H15/L15</f>
        <v>0.50780051481437971</v>
      </c>
      <c r="N15" s="75"/>
    </row>
    <row r="16" spans="1:14" ht="9" x14ac:dyDescent="0.15">
      <c r="A16" s="67" t="s">
        <v>46</v>
      </c>
      <c r="B16" s="78">
        <v>568112.92000000004</v>
      </c>
      <c r="C16" s="78">
        <v>1777.38</v>
      </c>
      <c r="D16" s="78">
        <v>11395.76</v>
      </c>
      <c r="E16" s="79">
        <v>577731.30000000005</v>
      </c>
      <c r="G16" s="67" t="s">
        <v>46</v>
      </c>
      <c r="H16" s="78">
        <v>11587763.060000001</v>
      </c>
      <c r="I16" s="78">
        <v>13949235.289999999</v>
      </c>
      <c r="J16" s="78">
        <v>-2361472.23</v>
      </c>
      <c r="K16" s="76">
        <f t="shared" ref="K16:K24" si="1">IF(ISERROR((H16-I16)/ABS(I16)),"",(H16-I16)/ABS(I16))</f>
        <v>-0.16929044359104783</v>
      </c>
      <c r="L16" s="78">
        <v>19400000</v>
      </c>
      <c r="M16" s="80">
        <f t="shared" si="0"/>
        <v>0.59730737422680413</v>
      </c>
      <c r="N16" s="75"/>
    </row>
    <row r="17" spans="1:14" ht="9" x14ac:dyDescent="0.15">
      <c r="A17" s="67" t="s">
        <v>47</v>
      </c>
      <c r="B17" s="78">
        <v>197463.97</v>
      </c>
      <c r="C17" s="78">
        <v>1191.26</v>
      </c>
      <c r="D17" s="78">
        <v>30752.83</v>
      </c>
      <c r="E17" s="79">
        <v>227025.54</v>
      </c>
      <c r="G17" s="67" t="s">
        <v>47</v>
      </c>
      <c r="H17" s="78">
        <v>4243063.6100000003</v>
      </c>
      <c r="I17" s="78">
        <v>4308445.75</v>
      </c>
      <c r="J17" s="78">
        <v>-65382.14</v>
      </c>
      <c r="K17" s="76">
        <f t="shared" si="1"/>
        <v>-1.5175342523460963E-2</v>
      </c>
      <c r="L17" s="78">
        <v>8600000</v>
      </c>
      <c r="M17" s="80">
        <f t="shared" si="0"/>
        <v>0.49337948953488375</v>
      </c>
      <c r="N17" s="75"/>
    </row>
    <row r="18" spans="1:14" ht="9" x14ac:dyDescent="0.15">
      <c r="A18" s="67" t="s">
        <v>63</v>
      </c>
      <c r="B18" s="78">
        <v>269991.23</v>
      </c>
      <c r="C18" s="78" t="s">
        <v>98</v>
      </c>
      <c r="D18" s="78" t="s">
        <v>98</v>
      </c>
      <c r="E18" s="79">
        <v>269991.23</v>
      </c>
      <c r="G18" s="67" t="s">
        <v>63</v>
      </c>
      <c r="H18" s="78">
        <v>2718879.74</v>
      </c>
      <c r="I18" s="78">
        <v>1754991.5</v>
      </c>
      <c r="J18" s="78">
        <v>963888.24</v>
      </c>
      <c r="K18" s="76">
        <f t="shared" si="1"/>
        <v>0.54922672844854248</v>
      </c>
      <c r="L18" s="78">
        <v>3200000</v>
      </c>
      <c r="M18" s="80">
        <f t="shared" si="0"/>
        <v>0.84964991875000007</v>
      </c>
      <c r="N18" s="75"/>
    </row>
    <row r="19" spans="1:14" ht="9" x14ac:dyDescent="0.15">
      <c r="A19" s="67" t="s">
        <v>64</v>
      </c>
      <c r="B19" s="78" t="s">
        <v>98</v>
      </c>
      <c r="C19" s="78" t="s">
        <v>98</v>
      </c>
      <c r="D19" s="78" t="s">
        <v>98</v>
      </c>
      <c r="E19" s="79" t="s">
        <v>98</v>
      </c>
      <c r="G19" s="67" t="s">
        <v>64</v>
      </c>
      <c r="H19" s="78">
        <v>670394.99</v>
      </c>
      <c r="I19" s="78">
        <v>216939.53</v>
      </c>
      <c r="J19" s="78">
        <v>453455.46</v>
      </c>
      <c r="K19" s="76">
        <f t="shared" si="1"/>
        <v>2.0902389712008684</v>
      </c>
      <c r="L19" s="78">
        <v>500000</v>
      </c>
      <c r="M19" s="80">
        <f t="shared" si="0"/>
        <v>1.34078998</v>
      </c>
      <c r="N19" s="75"/>
    </row>
    <row r="20" spans="1:14" ht="9" x14ac:dyDescent="0.15">
      <c r="A20" s="67" t="s">
        <v>48</v>
      </c>
      <c r="B20" s="78">
        <v>357689.37</v>
      </c>
      <c r="C20" s="78" t="s">
        <v>98</v>
      </c>
      <c r="D20" s="78">
        <v>24747.05</v>
      </c>
      <c r="E20" s="79">
        <v>382436.42</v>
      </c>
      <c r="G20" s="67" t="s">
        <v>48</v>
      </c>
      <c r="H20" s="78">
        <v>2533757.19</v>
      </c>
      <c r="I20" s="78">
        <v>8563082.9900000002</v>
      </c>
      <c r="J20" s="78">
        <v>-6029325.7999999998</v>
      </c>
      <c r="K20" s="76">
        <f t="shared" si="1"/>
        <v>-0.70410689783586933</v>
      </c>
      <c r="L20" s="78">
        <v>29900000</v>
      </c>
      <c r="M20" s="80">
        <f t="shared" si="0"/>
        <v>8.4741043143812714E-2</v>
      </c>
      <c r="N20" s="75"/>
    </row>
    <row r="21" spans="1:14" ht="9" x14ac:dyDescent="0.15">
      <c r="A21" s="67" t="s">
        <v>65</v>
      </c>
      <c r="B21" s="78">
        <v>67081819.299999997</v>
      </c>
      <c r="C21" s="78">
        <v>8491361.4000000004</v>
      </c>
      <c r="D21" s="78">
        <v>301190.5</v>
      </c>
      <c r="E21" s="79">
        <v>58891648.399999999</v>
      </c>
      <c r="G21" s="67" t="s">
        <v>65</v>
      </c>
      <c r="H21" s="78">
        <v>-36408373.359999999</v>
      </c>
      <c r="I21" s="78">
        <v>-97754794.700000003</v>
      </c>
      <c r="J21" s="78">
        <v>61346421.340000004</v>
      </c>
      <c r="K21" s="76">
        <f t="shared" si="1"/>
        <v>0.62755409111405969</v>
      </c>
      <c r="L21" s="78">
        <v>-16300000</v>
      </c>
      <c r="M21" s="80"/>
      <c r="N21" s="75"/>
    </row>
    <row r="22" spans="1:14" ht="5.0999999999999996" customHeight="1" x14ac:dyDescent="0.15">
      <c r="A22" s="77"/>
      <c r="B22" s="81"/>
      <c r="C22" s="82"/>
      <c r="D22" s="82"/>
      <c r="E22" s="81"/>
      <c r="G22" s="77"/>
      <c r="H22" s="82"/>
      <c r="I22" s="82"/>
      <c r="J22" s="82"/>
      <c r="K22" s="83" t="str">
        <f t="shared" si="1"/>
        <v/>
      </c>
      <c r="L22" s="82"/>
      <c r="M22" s="84"/>
      <c r="N22" s="75"/>
    </row>
    <row r="23" spans="1:14" ht="3" customHeight="1" x14ac:dyDescent="0.15">
      <c r="A23" s="67"/>
      <c r="B23" s="78"/>
      <c r="C23" s="78"/>
      <c r="D23" s="78"/>
      <c r="E23" s="79"/>
      <c r="G23" s="67"/>
      <c r="H23" s="78"/>
      <c r="I23" s="78"/>
      <c r="J23" s="78"/>
      <c r="K23" s="76" t="str">
        <f t="shared" si="1"/>
        <v/>
      </c>
      <c r="L23" s="78"/>
      <c r="M23" s="80"/>
      <c r="N23" s="75"/>
    </row>
    <row r="24" spans="1:14" s="11" customFormat="1" ht="9" x14ac:dyDescent="0.15">
      <c r="A24" s="85" t="s">
        <v>2</v>
      </c>
      <c r="B24" s="66">
        <v>120650737.44</v>
      </c>
      <c r="C24" s="66">
        <v>8510943.8499999996</v>
      </c>
      <c r="D24" s="66">
        <v>2717276.87</v>
      </c>
      <c r="E24" s="86">
        <v>114857070.45999999</v>
      </c>
      <c r="G24" s="85" t="s">
        <v>2</v>
      </c>
      <c r="H24" s="66">
        <v>417585283.44</v>
      </c>
      <c r="I24" s="66">
        <v>348459105.86000001</v>
      </c>
      <c r="J24" s="66">
        <v>69126177.579999998</v>
      </c>
      <c r="K24" s="87">
        <f t="shared" si="1"/>
        <v>0.1983767289116925</v>
      </c>
      <c r="L24" s="66">
        <v>896500000</v>
      </c>
      <c r="M24" s="88">
        <f>H24/L24</f>
        <v>0.46579507355270494</v>
      </c>
      <c r="N24" s="71"/>
    </row>
    <row r="25" spans="1:14" ht="3" customHeight="1" x14ac:dyDescent="0.15">
      <c r="A25" s="77"/>
      <c r="B25" s="82"/>
      <c r="C25" s="82"/>
      <c r="D25" s="82"/>
      <c r="E25" s="81"/>
      <c r="G25" s="77"/>
      <c r="H25" s="82"/>
      <c r="I25" s="82"/>
      <c r="J25" s="82"/>
      <c r="K25" s="83"/>
      <c r="L25" s="82"/>
      <c r="M25" s="84"/>
      <c r="N25" s="75"/>
    </row>
    <row r="26" spans="1:14" ht="5.0999999999999996" customHeight="1" x14ac:dyDescent="0.15">
      <c r="A26" s="67"/>
      <c r="B26" s="78"/>
      <c r="C26" s="78"/>
      <c r="D26" s="78"/>
      <c r="E26" s="79"/>
      <c r="G26" s="67"/>
      <c r="H26" s="78"/>
      <c r="I26" s="78"/>
      <c r="J26" s="78"/>
      <c r="K26" s="76"/>
      <c r="L26" s="78"/>
      <c r="M26" s="80"/>
      <c r="N26" s="75"/>
    </row>
    <row r="27" spans="1:14" ht="9" customHeight="1" x14ac:dyDescent="0.15">
      <c r="A27" s="67" t="s">
        <v>3</v>
      </c>
      <c r="B27" s="78"/>
      <c r="C27" s="78"/>
      <c r="D27" s="78"/>
      <c r="E27" s="79"/>
      <c r="G27" s="67" t="s">
        <v>3</v>
      </c>
      <c r="H27" s="78"/>
      <c r="I27" s="78"/>
      <c r="J27" s="78"/>
      <c r="K27" s="76"/>
      <c r="L27" s="78"/>
      <c r="M27" s="80"/>
      <c r="N27" s="75"/>
    </row>
    <row r="28" spans="1:14" ht="9" x14ac:dyDescent="0.15">
      <c r="A28" s="67" t="s">
        <v>46</v>
      </c>
      <c r="B28" s="78">
        <v>568112.91</v>
      </c>
      <c r="C28" s="78">
        <v>1777.36</v>
      </c>
      <c r="D28" s="78">
        <v>11395.75</v>
      </c>
      <c r="E28" s="79">
        <v>577731.30000000005</v>
      </c>
      <c r="G28" s="67" t="s">
        <v>46</v>
      </c>
      <c r="H28" s="78">
        <v>11587763.07</v>
      </c>
      <c r="I28" s="78">
        <v>13949235.17</v>
      </c>
      <c r="J28" s="78">
        <v>-2361472.1</v>
      </c>
      <c r="K28" s="76">
        <f t="shared" ref="K28:K31" si="2">IF(ISERROR((H28-I28)/ABS(I28)),"",(H28-I28)/ABS(I28))</f>
        <v>-0.16929043572788224</v>
      </c>
      <c r="L28" s="78">
        <v>19400000</v>
      </c>
      <c r="M28" s="80">
        <f>H28/L28</f>
        <v>0.59730737474226803</v>
      </c>
      <c r="N28" s="75"/>
    </row>
    <row r="29" spans="1:14" ht="9" x14ac:dyDescent="0.15">
      <c r="A29" s="67" t="s">
        <v>47</v>
      </c>
      <c r="B29" s="78">
        <v>197463.96</v>
      </c>
      <c r="C29" s="78">
        <v>1191.25</v>
      </c>
      <c r="D29" s="78">
        <v>30752.79</v>
      </c>
      <c r="E29" s="79">
        <v>227025.5</v>
      </c>
      <c r="G29" s="67" t="s">
        <v>47</v>
      </c>
      <c r="H29" s="78">
        <v>4243063.42</v>
      </c>
      <c r="I29" s="78">
        <v>4308445.59</v>
      </c>
      <c r="J29" s="78">
        <v>-65382.17</v>
      </c>
      <c r="K29" s="76">
        <f t="shared" si="2"/>
        <v>-1.5175350050086144E-2</v>
      </c>
      <c r="L29" s="78">
        <v>8600000</v>
      </c>
      <c r="M29" s="80">
        <f>H29/L29</f>
        <v>0.49337946744186045</v>
      </c>
      <c r="N29" s="75"/>
    </row>
    <row r="30" spans="1:14" ht="9" x14ac:dyDescent="0.15">
      <c r="A30" s="67" t="s">
        <v>66</v>
      </c>
      <c r="B30" s="78">
        <v>269991.23</v>
      </c>
      <c r="C30" s="78" t="s">
        <v>98</v>
      </c>
      <c r="D30" s="78" t="s">
        <v>98</v>
      </c>
      <c r="E30" s="79">
        <v>269991.23</v>
      </c>
      <c r="G30" s="67" t="s">
        <v>66</v>
      </c>
      <c r="H30" s="78">
        <v>2718879.75</v>
      </c>
      <c r="I30" s="78">
        <v>1754991.46</v>
      </c>
      <c r="J30" s="78">
        <v>963888.29</v>
      </c>
      <c r="K30" s="76">
        <f t="shared" si="2"/>
        <v>0.54922676945675852</v>
      </c>
      <c r="L30" s="78">
        <v>3200000</v>
      </c>
      <c r="M30" s="80">
        <f>H30/L30</f>
        <v>0.84964992187499999</v>
      </c>
      <c r="N30" s="75"/>
    </row>
    <row r="31" spans="1:14" ht="9" x14ac:dyDescent="0.15">
      <c r="A31" s="67" t="s">
        <v>1</v>
      </c>
      <c r="B31" s="78">
        <v>1137818.99</v>
      </c>
      <c r="C31" s="78">
        <v>491361.94</v>
      </c>
      <c r="D31" s="78">
        <v>39602.910000000003</v>
      </c>
      <c r="E31" s="79">
        <v>686059.96</v>
      </c>
      <c r="G31" s="67" t="s">
        <v>1</v>
      </c>
      <c r="H31" s="78">
        <v>14908388.119999999</v>
      </c>
      <c r="I31" s="78">
        <v>12943527.300000001</v>
      </c>
      <c r="J31" s="78">
        <v>1964860.82</v>
      </c>
      <c r="K31" s="76">
        <f t="shared" si="2"/>
        <v>0.15180257857531604</v>
      </c>
      <c r="L31" s="78">
        <v>96600000</v>
      </c>
      <c r="M31" s="80">
        <f>H31/L31</f>
        <v>0.15433113995859213</v>
      </c>
      <c r="N31" s="75"/>
    </row>
    <row r="32" spans="1:14" ht="5.0999999999999996" customHeight="1" x14ac:dyDescent="0.15">
      <c r="A32" s="77"/>
      <c r="B32" s="82"/>
      <c r="C32" s="82"/>
      <c r="D32" s="82"/>
      <c r="E32" s="81"/>
      <c r="G32" s="77"/>
      <c r="H32" s="82"/>
      <c r="I32" s="82"/>
      <c r="J32" s="82"/>
      <c r="K32" s="83"/>
      <c r="L32" s="82"/>
      <c r="M32" s="84"/>
      <c r="N32" s="75"/>
    </row>
    <row r="33" spans="1:14" ht="3" customHeight="1" x14ac:dyDescent="0.15">
      <c r="A33" s="67"/>
      <c r="B33" s="78"/>
      <c r="C33" s="78"/>
      <c r="D33" s="78"/>
      <c r="E33" s="79"/>
      <c r="G33" s="67"/>
      <c r="H33" s="78"/>
      <c r="I33" s="78"/>
      <c r="J33" s="78"/>
      <c r="K33" s="76"/>
      <c r="L33" s="78"/>
      <c r="M33" s="80"/>
      <c r="N33" s="75"/>
    </row>
    <row r="34" spans="1:14" s="11" customFormat="1" ht="9" x14ac:dyDescent="0.15">
      <c r="A34" s="69" t="s">
        <v>11</v>
      </c>
      <c r="B34" s="66">
        <v>2173387.09</v>
      </c>
      <c r="C34" s="66">
        <v>494330.55</v>
      </c>
      <c r="D34" s="66">
        <v>81751.45</v>
      </c>
      <c r="E34" s="86">
        <v>1760807.99</v>
      </c>
      <c r="G34" s="69" t="s">
        <v>11</v>
      </c>
      <c r="H34" s="66">
        <v>33458094.359999999</v>
      </c>
      <c r="I34" s="66">
        <v>32956199.52</v>
      </c>
      <c r="J34" s="66">
        <v>501894.84</v>
      </c>
      <c r="K34" s="87">
        <f>IF(ISERROR((H34-I34)/ABS(I34)),"",(H34-I34)/ABS(I34))</f>
        <v>1.5229147999769115E-2</v>
      </c>
      <c r="L34" s="66">
        <v>127800000</v>
      </c>
      <c r="M34" s="88">
        <f>H34/L34</f>
        <v>0.26180042535211268</v>
      </c>
      <c r="N34" s="71"/>
    </row>
    <row r="35" spans="1:14" ht="3" customHeight="1" x14ac:dyDescent="0.15">
      <c r="A35" s="77"/>
      <c r="B35" s="82"/>
      <c r="C35" s="82"/>
      <c r="D35" s="82"/>
      <c r="E35" s="81"/>
      <c r="G35" s="77"/>
      <c r="H35" s="82"/>
      <c r="I35" s="82"/>
      <c r="J35" s="82"/>
      <c r="K35" s="83"/>
      <c r="L35" s="82"/>
      <c r="M35" s="84"/>
      <c r="N35" s="75"/>
    </row>
    <row r="36" spans="1:14" ht="5.0999999999999996" customHeight="1" x14ac:dyDescent="0.15">
      <c r="A36" s="77"/>
      <c r="B36" s="78"/>
      <c r="C36" s="78"/>
      <c r="D36" s="78"/>
      <c r="E36" s="79"/>
      <c r="G36" s="67"/>
      <c r="H36" s="78"/>
      <c r="I36" s="78"/>
      <c r="J36" s="78"/>
      <c r="K36" s="76"/>
      <c r="L36" s="78"/>
      <c r="M36" s="80"/>
      <c r="N36" s="75"/>
    </row>
    <row r="37" spans="1:14" ht="9" x14ac:dyDescent="0.15">
      <c r="A37" s="67" t="s">
        <v>67</v>
      </c>
      <c r="B37" s="78">
        <v>1923337.84</v>
      </c>
      <c r="C37" s="78" t="s">
        <v>98</v>
      </c>
      <c r="D37" s="78">
        <v>94.43</v>
      </c>
      <c r="E37" s="79">
        <v>1923432.27</v>
      </c>
      <c r="G37" s="67" t="s">
        <v>67</v>
      </c>
      <c r="H37" s="78">
        <v>10162654.470000001</v>
      </c>
      <c r="I37" s="78">
        <v>6878295.4400000004</v>
      </c>
      <c r="J37" s="78">
        <v>3284359.03</v>
      </c>
      <c r="K37" s="76">
        <f t="shared" ref="K37:K42" si="3">IF(ISERROR((H37-I37)/ABS(I37)),"",(H37-I37)/ABS(I37))</f>
        <v>0.47749606841546194</v>
      </c>
      <c r="L37" s="78">
        <v>13000000</v>
      </c>
      <c r="M37" s="80">
        <f>H37/L37</f>
        <v>0.78174265153846156</v>
      </c>
      <c r="N37" s="75"/>
    </row>
    <row r="38" spans="1:14" ht="9" x14ac:dyDescent="0.15">
      <c r="A38" s="67" t="s">
        <v>91</v>
      </c>
      <c r="B38" s="78">
        <v>18051466.670000002</v>
      </c>
      <c r="C38" s="78" t="s">
        <v>98</v>
      </c>
      <c r="D38" s="78" t="s">
        <v>98</v>
      </c>
      <c r="E38" s="79">
        <v>18051466.670000002</v>
      </c>
      <c r="G38" s="67" t="s">
        <v>91</v>
      </c>
      <c r="H38" s="78">
        <v>18798744.300000001</v>
      </c>
      <c r="I38" s="78">
        <v>22924510.800000001</v>
      </c>
      <c r="J38" s="78">
        <v>-4125766.5</v>
      </c>
      <c r="K38" s="76">
        <f t="shared" si="3"/>
        <v>-0.17997184480813436</v>
      </c>
      <c r="L38" s="78">
        <v>24100000</v>
      </c>
      <c r="M38" s="80">
        <f>H38/L38</f>
        <v>0.78003088381742747</v>
      </c>
      <c r="N38" s="75"/>
    </row>
    <row r="39" spans="1:14" ht="9" x14ac:dyDescent="0.15">
      <c r="A39" s="67" t="s">
        <v>68</v>
      </c>
      <c r="B39" s="78">
        <v>196089.48</v>
      </c>
      <c r="C39" s="78" t="s">
        <v>98</v>
      </c>
      <c r="D39" s="78">
        <v>742.92</v>
      </c>
      <c r="E39" s="79">
        <v>196832.4</v>
      </c>
      <c r="G39" s="67" t="s">
        <v>68</v>
      </c>
      <c r="H39" s="78">
        <v>4971434.2</v>
      </c>
      <c r="I39" s="78">
        <v>5334118.16</v>
      </c>
      <c r="J39" s="78">
        <v>-362683.96</v>
      </c>
      <c r="K39" s="76">
        <f t="shared" si="3"/>
        <v>-6.7993236955215849E-2</v>
      </c>
      <c r="L39" s="78">
        <v>9000000</v>
      </c>
      <c r="M39" s="80">
        <f>H39/L39</f>
        <v>0.55238157777777774</v>
      </c>
      <c r="N39" s="75"/>
    </row>
    <row r="40" spans="1:14" ht="9" x14ac:dyDescent="0.15">
      <c r="A40" s="67" t="s">
        <v>49</v>
      </c>
      <c r="B40" s="78">
        <v>4691.88</v>
      </c>
      <c r="C40" s="78" t="s">
        <v>98</v>
      </c>
      <c r="D40" s="78" t="s">
        <v>98</v>
      </c>
      <c r="E40" s="79">
        <v>4691.88</v>
      </c>
      <c r="G40" s="67" t="s">
        <v>49</v>
      </c>
      <c r="H40" s="78">
        <v>4691.88</v>
      </c>
      <c r="I40" s="78">
        <v>1457.68</v>
      </c>
      <c r="J40" s="78">
        <v>3234.2</v>
      </c>
      <c r="K40" s="76">
        <f t="shared" si="3"/>
        <v>2.2187311344053562</v>
      </c>
      <c r="L40" s="78">
        <v>3700000</v>
      </c>
      <c r="M40" s="80">
        <f>H40/L40</f>
        <v>1.2680756756756758E-3</v>
      </c>
      <c r="N40" s="75"/>
    </row>
    <row r="41" spans="1:14" ht="9" x14ac:dyDescent="0.15">
      <c r="A41" s="67" t="s">
        <v>69</v>
      </c>
      <c r="B41" s="78">
        <v>54040.23</v>
      </c>
      <c r="C41" s="78" t="s">
        <v>98</v>
      </c>
      <c r="D41" s="78" t="s">
        <v>98</v>
      </c>
      <c r="E41" s="79">
        <v>54040.23</v>
      </c>
      <c r="G41" s="67" t="s">
        <v>69</v>
      </c>
      <c r="H41" s="78">
        <v>2064051.44</v>
      </c>
      <c r="I41" s="78">
        <v>2476396.27</v>
      </c>
      <c r="J41" s="78">
        <v>-412344.83</v>
      </c>
      <c r="K41" s="76">
        <f t="shared" si="3"/>
        <v>-0.16651003516492943</v>
      </c>
      <c r="L41" s="78">
        <v>6536660</v>
      </c>
      <c r="M41" s="80">
        <f>H41/L41</f>
        <v>0.31576545820036533</v>
      </c>
      <c r="N41" s="75"/>
    </row>
    <row r="42" spans="1:14" ht="9" x14ac:dyDescent="0.15">
      <c r="A42" s="67" t="s">
        <v>54</v>
      </c>
      <c r="B42" s="78"/>
      <c r="C42" s="78"/>
      <c r="D42" s="78"/>
      <c r="E42" s="79"/>
      <c r="G42" s="67" t="s">
        <v>54</v>
      </c>
      <c r="H42" s="78"/>
      <c r="I42" s="78"/>
      <c r="J42" s="78"/>
      <c r="K42" s="76" t="str">
        <f t="shared" si="3"/>
        <v/>
      </c>
      <c r="L42" s="78"/>
      <c r="M42" s="80"/>
      <c r="N42" s="75"/>
    </row>
    <row r="43" spans="1:14" ht="5.0999999999999996" customHeight="1" x14ac:dyDescent="0.15">
      <c r="A43" s="77"/>
      <c r="B43" s="82"/>
      <c r="C43" s="82"/>
      <c r="D43" s="82"/>
      <c r="E43" s="81"/>
      <c r="G43" s="77"/>
      <c r="H43" s="82"/>
      <c r="I43" s="82"/>
      <c r="J43" s="82"/>
      <c r="K43" s="83"/>
      <c r="L43" s="82"/>
      <c r="M43" s="84"/>
      <c r="N43" s="75"/>
    </row>
    <row r="44" spans="1:14" ht="3" customHeight="1" x14ac:dyDescent="0.15">
      <c r="A44" s="67"/>
      <c r="B44" s="78"/>
      <c r="C44" s="78"/>
      <c r="D44" s="78"/>
      <c r="E44" s="79"/>
      <c r="G44" s="67"/>
      <c r="H44" s="78"/>
      <c r="I44" s="78"/>
      <c r="J44" s="78"/>
      <c r="K44" s="76"/>
      <c r="L44" s="78"/>
      <c r="M44" s="80"/>
      <c r="N44" s="75"/>
    </row>
    <row r="45" spans="1:14" s="11" customFormat="1" ht="9" x14ac:dyDescent="0.15">
      <c r="A45" s="69" t="s">
        <v>37</v>
      </c>
      <c r="B45" s="66">
        <v>143053750.63</v>
      </c>
      <c r="C45" s="66">
        <v>9005274.4000000004</v>
      </c>
      <c r="D45" s="66">
        <v>2799865.67</v>
      </c>
      <c r="E45" s="86">
        <v>136848341.90000001</v>
      </c>
      <c r="G45" s="69" t="s">
        <v>37</v>
      </c>
      <c r="H45" s="66">
        <v>487044954.08999997</v>
      </c>
      <c r="I45" s="66">
        <v>419030083.73000002</v>
      </c>
      <c r="J45" s="66">
        <v>68014870.359999999</v>
      </c>
      <c r="K45" s="87">
        <f>IF(ISERROR((H45-I45)/ABS(I45)),"",(H45-I45)/ABS(I45))</f>
        <v>0.16231500553507991</v>
      </c>
      <c r="L45" s="66">
        <v>1080636660</v>
      </c>
      <c r="M45" s="88">
        <f>H45/L45</f>
        <v>0.4507018613360757</v>
      </c>
      <c r="N45" s="71"/>
    </row>
    <row r="46" spans="1:14" ht="3" customHeight="1" x14ac:dyDescent="0.15">
      <c r="A46" s="77"/>
      <c r="B46" s="82"/>
      <c r="C46" s="82"/>
      <c r="D46" s="82"/>
      <c r="E46" s="81"/>
      <c r="G46" s="77"/>
      <c r="H46" s="82"/>
      <c r="I46" s="82"/>
      <c r="J46" s="82"/>
      <c r="K46" s="83"/>
      <c r="L46" s="82"/>
      <c r="M46" s="84"/>
      <c r="N46" s="75"/>
    </row>
    <row r="47" spans="1:14" ht="5.0999999999999996" customHeight="1" x14ac:dyDescent="0.15">
      <c r="A47" s="67"/>
      <c r="B47" s="78"/>
      <c r="C47" s="78"/>
      <c r="D47" s="78"/>
      <c r="E47" s="79"/>
      <c r="G47" s="67"/>
      <c r="H47" s="78"/>
      <c r="I47" s="78"/>
      <c r="J47" s="78"/>
      <c r="K47" s="76"/>
      <c r="L47" s="78"/>
      <c r="M47" s="80"/>
      <c r="N47" s="75"/>
    </row>
    <row r="48" spans="1:14" ht="9" x14ac:dyDescent="0.15">
      <c r="A48" s="67" t="s">
        <v>85</v>
      </c>
      <c r="B48" s="78">
        <v>151110121.12</v>
      </c>
      <c r="C48" s="78">
        <v>48282309.100000001</v>
      </c>
      <c r="D48" s="78">
        <v>670759.43000000005</v>
      </c>
      <c r="E48" s="79">
        <v>103498571.45</v>
      </c>
      <c r="G48" s="67" t="s">
        <v>85</v>
      </c>
      <c r="H48" s="78">
        <v>331602317.48000002</v>
      </c>
      <c r="I48" s="78">
        <v>255698085.56</v>
      </c>
      <c r="J48" s="78">
        <v>75904231.920000002</v>
      </c>
      <c r="K48" s="76">
        <f t="shared" ref="K48:K65" si="4">IF(ISERROR((H48-I48)/ABS(I48)),"",(H48-I48)/ABS(I48))</f>
        <v>0.29685099813619431</v>
      </c>
      <c r="L48" s="78">
        <v>616911480</v>
      </c>
      <c r="M48" s="80">
        <f>H48/L48</f>
        <v>0.53752009523311195</v>
      </c>
      <c r="N48" s="75"/>
    </row>
    <row r="49" spans="1:14" ht="9" x14ac:dyDescent="0.15">
      <c r="A49" s="67" t="s">
        <v>70</v>
      </c>
      <c r="B49" s="78">
        <v>2322734.73</v>
      </c>
      <c r="C49" s="78" t="s">
        <v>98</v>
      </c>
      <c r="D49" s="78">
        <v>7917.81</v>
      </c>
      <c r="E49" s="79">
        <v>2330652.54</v>
      </c>
      <c r="G49" s="67" t="s">
        <v>70</v>
      </c>
      <c r="H49" s="78">
        <v>14839057.85</v>
      </c>
      <c r="I49" s="78">
        <v>11893540.380000001</v>
      </c>
      <c r="J49" s="78">
        <v>2945517.47</v>
      </c>
      <c r="K49" s="76">
        <f t="shared" si="4"/>
        <v>0.24765691088526817</v>
      </c>
      <c r="L49" s="78">
        <v>20400000</v>
      </c>
      <c r="M49" s="80">
        <f>H49/L49</f>
        <v>0.72740479656862744</v>
      </c>
      <c r="N49" s="75"/>
    </row>
    <row r="50" spans="1:14" ht="9" x14ac:dyDescent="0.15">
      <c r="A50" s="67" t="s">
        <v>50</v>
      </c>
      <c r="B50" s="78">
        <v>944858.68</v>
      </c>
      <c r="C50" s="78" t="s">
        <v>98</v>
      </c>
      <c r="D50" s="78">
        <v>139.77000000000001</v>
      </c>
      <c r="E50" s="79">
        <v>944998.45</v>
      </c>
      <c r="G50" s="67" t="s">
        <v>50</v>
      </c>
      <c r="H50" s="78">
        <v>4219527.5599999996</v>
      </c>
      <c r="I50" s="78">
        <v>3646520.48</v>
      </c>
      <c r="J50" s="78">
        <v>573007.07999999996</v>
      </c>
      <c r="K50" s="76">
        <f t="shared" si="4"/>
        <v>0.15713803971286064</v>
      </c>
      <c r="L50" s="78">
        <v>5800000</v>
      </c>
      <c r="M50" s="80">
        <f>H50/L50</f>
        <v>0.72750475172413787</v>
      </c>
      <c r="N50" s="75"/>
    </row>
    <row r="51" spans="1:14" ht="9" x14ac:dyDescent="0.15">
      <c r="A51" s="67" t="s">
        <v>71</v>
      </c>
      <c r="B51" s="78">
        <v>320816.57</v>
      </c>
      <c r="C51" s="78" t="s">
        <v>98</v>
      </c>
      <c r="D51" s="78" t="s">
        <v>98</v>
      </c>
      <c r="E51" s="79">
        <v>320816.57</v>
      </c>
      <c r="G51" s="67" t="s">
        <v>71</v>
      </c>
      <c r="H51" s="78">
        <v>2820629.34</v>
      </c>
      <c r="I51" s="78">
        <v>1319444.27</v>
      </c>
      <c r="J51" s="78">
        <v>1501185.07</v>
      </c>
      <c r="K51" s="76">
        <f t="shared" si="4"/>
        <v>1.1377404140002061</v>
      </c>
      <c r="L51" s="78">
        <v>2500000</v>
      </c>
      <c r="M51" s="80">
        <f>H51/L51</f>
        <v>1.1282517359999999</v>
      </c>
      <c r="N51" s="75"/>
    </row>
    <row r="52" spans="1:14" ht="9" x14ac:dyDescent="0.15">
      <c r="A52" s="67" t="s">
        <v>72</v>
      </c>
      <c r="B52" s="78"/>
      <c r="C52" s="78"/>
      <c r="D52" s="78"/>
      <c r="E52" s="79"/>
      <c r="G52" s="67" t="s">
        <v>72</v>
      </c>
      <c r="H52" s="78"/>
      <c r="I52" s="78"/>
      <c r="J52" s="78"/>
      <c r="K52" s="76" t="str">
        <f t="shared" si="4"/>
        <v/>
      </c>
      <c r="L52" s="78"/>
      <c r="M52" s="80"/>
      <c r="N52" s="75"/>
    </row>
    <row r="53" spans="1:14" ht="9" x14ac:dyDescent="0.15">
      <c r="A53" s="67" t="s">
        <v>51</v>
      </c>
      <c r="B53" s="78">
        <v>89911.21</v>
      </c>
      <c r="C53" s="78" t="s">
        <v>98</v>
      </c>
      <c r="D53" s="78" t="s">
        <v>98</v>
      </c>
      <c r="E53" s="79">
        <v>89911.21</v>
      </c>
      <c r="G53" s="67" t="s">
        <v>51</v>
      </c>
      <c r="H53" s="78">
        <v>348224.84</v>
      </c>
      <c r="I53" s="78">
        <v>269258.46000000002</v>
      </c>
      <c r="J53" s="78">
        <v>78966.38</v>
      </c>
      <c r="K53" s="76">
        <f t="shared" si="4"/>
        <v>0.29327353354097024</v>
      </c>
      <c r="L53" s="78">
        <v>591328</v>
      </c>
      <c r="M53" s="80">
        <f>H53/L53</f>
        <v>0.58888610043833545</v>
      </c>
      <c r="N53" s="75"/>
    </row>
    <row r="54" spans="1:14" ht="9" x14ac:dyDescent="0.15">
      <c r="A54" s="67" t="s">
        <v>52</v>
      </c>
      <c r="B54" s="78">
        <v>577.16999999999996</v>
      </c>
      <c r="C54" s="78">
        <v>2020.32</v>
      </c>
      <c r="D54" s="78" t="s">
        <v>98</v>
      </c>
      <c r="E54" s="79">
        <v>-1443.15</v>
      </c>
      <c r="G54" s="67" t="s">
        <v>52</v>
      </c>
      <c r="H54" s="78">
        <v>13467.85</v>
      </c>
      <c r="I54" s="78">
        <v>16144.88</v>
      </c>
      <c r="J54" s="78">
        <v>-2677.03</v>
      </c>
      <c r="K54" s="76">
        <f t="shared" si="4"/>
        <v>-0.16581293883881448</v>
      </c>
      <c r="L54" s="78">
        <v>8812</v>
      </c>
      <c r="M54" s="80">
        <f>H54/L54</f>
        <v>1.5283533817521562</v>
      </c>
      <c r="N54" s="75"/>
    </row>
    <row r="55" spans="1:14" ht="9" x14ac:dyDescent="0.15">
      <c r="A55" s="67" t="s">
        <v>4</v>
      </c>
      <c r="B55" s="78"/>
      <c r="C55" s="78"/>
      <c r="D55" s="78"/>
      <c r="E55" s="79"/>
      <c r="G55" s="67" t="s">
        <v>4</v>
      </c>
      <c r="H55" s="78"/>
      <c r="I55" s="78"/>
      <c r="J55" s="78"/>
      <c r="K55" s="76" t="str">
        <f t="shared" si="4"/>
        <v/>
      </c>
      <c r="L55" s="78"/>
      <c r="M55" s="80"/>
      <c r="N55" s="75"/>
    </row>
    <row r="56" spans="1:14" ht="9" x14ac:dyDescent="0.15">
      <c r="A56" s="67" t="s">
        <v>61</v>
      </c>
      <c r="B56" s="78">
        <v>41319436.43</v>
      </c>
      <c r="C56" s="78" t="s">
        <v>98</v>
      </c>
      <c r="D56" s="78" t="s">
        <v>98</v>
      </c>
      <c r="E56" s="79">
        <v>41319436.43</v>
      </c>
      <c r="G56" s="67" t="s">
        <v>61</v>
      </c>
      <c r="H56" s="78">
        <v>120401937.87</v>
      </c>
      <c r="I56" s="78">
        <v>103088388.86</v>
      </c>
      <c r="J56" s="78">
        <v>17313549.010000002</v>
      </c>
      <c r="K56" s="76">
        <f t="shared" si="4"/>
        <v>0.16794858471901047</v>
      </c>
      <c r="L56" s="78">
        <v>227469280</v>
      </c>
      <c r="M56" s="80">
        <f>H56/L56</f>
        <v>0.52931076174330005</v>
      </c>
      <c r="N56" s="75"/>
    </row>
    <row r="57" spans="1:14" ht="9" x14ac:dyDescent="0.15">
      <c r="A57" s="67" t="s">
        <v>45</v>
      </c>
      <c r="B57" s="78" t="s">
        <v>98</v>
      </c>
      <c r="C57" s="78">
        <v>13.41</v>
      </c>
      <c r="D57" s="78" t="s">
        <v>98</v>
      </c>
      <c r="E57" s="79">
        <v>-13.41</v>
      </c>
      <c r="G57" s="67" t="s">
        <v>45</v>
      </c>
      <c r="H57" s="78">
        <v>-1337.06</v>
      </c>
      <c r="I57" s="78">
        <v>-17266.82</v>
      </c>
      <c r="J57" s="78">
        <v>15929.76</v>
      </c>
      <c r="K57" s="76">
        <f t="shared" si="4"/>
        <v>0.92256478031276168</v>
      </c>
      <c r="L57" s="78">
        <v>-21086</v>
      </c>
      <c r="M57" s="80">
        <f t="shared" ref="M57:M64" si="5">H57/L57</f>
        <v>6.3409845395048847E-2</v>
      </c>
      <c r="N57" s="75"/>
    </row>
    <row r="58" spans="1:14" ht="9" x14ac:dyDescent="0.15">
      <c r="A58" s="67" t="s">
        <v>53</v>
      </c>
      <c r="B58" s="78">
        <v>5768272.21</v>
      </c>
      <c r="C58" s="78" t="s">
        <v>98</v>
      </c>
      <c r="D58" s="78" t="s">
        <v>98</v>
      </c>
      <c r="E58" s="79">
        <v>5768272.21</v>
      </c>
      <c r="G58" s="67" t="s">
        <v>53</v>
      </c>
      <c r="H58" s="78">
        <v>24488255.760000002</v>
      </c>
      <c r="I58" s="78">
        <v>27894175.989999998</v>
      </c>
      <c r="J58" s="78">
        <v>-3405920.23</v>
      </c>
      <c r="K58" s="76">
        <f t="shared" si="4"/>
        <v>-0.12210148208791009</v>
      </c>
      <c r="L58" s="78">
        <v>62203700</v>
      </c>
      <c r="M58" s="80">
        <f t="shared" si="5"/>
        <v>0.39367844292220561</v>
      </c>
      <c r="N58" s="75"/>
    </row>
    <row r="59" spans="1:14" ht="9" x14ac:dyDescent="0.15">
      <c r="A59" s="67" t="s">
        <v>5</v>
      </c>
      <c r="B59" s="78">
        <v>70320.44</v>
      </c>
      <c r="C59" s="78">
        <v>101853.03</v>
      </c>
      <c r="D59" s="78" t="s">
        <v>98</v>
      </c>
      <c r="E59" s="79">
        <v>-31532.59</v>
      </c>
      <c r="G59" s="67" t="s">
        <v>5</v>
      </c>
      <c r="H59" s="78">
        <v>175587.33</v>
      </c>
      <c r="I59" s="78">
        <v>121005.98</v>
      </c>
      <c r="J59" s="78">
        <v>54581.35</v>
      </c>
      <c r="K59" s="76">
        <f t="shared" si="4"/>
        <v>0.4510632449735128</v>
      </c>
      <c r="L59" s="78">
        <v>227080</v>
      </c>
      <c r="M59" s="80">
        <f t="shared" si="5"/>
        <v>0.77323995948564372</v>
      </c>
      <c r="N59" s="75"/>
    </row>
    <row r="60" spans="1:14" ht="9" x14ac:dyDescent="0.15">
      <c r="A60" s="67" t="s">
        <v>42</v>
      </c>
      <c r="B60" s="78">
        <v>855360.23</v>
      </c>
      <c r="C60" s="78">
        <v>164914.89000000001</v>
      </c>
      <c r="D60" s="78" t="s">
        <v>98</v>
      </c>
      <c r="E60" s="79">
        <v>690445.34</v>
      </c>
      <c r="G60" s="67" t="s">
        <v>42</v>
      </c>
      <c r="H60" s="78">
        <v>5489123.8200000003</v>
      </c>
      <c r="I60" s="78">
        <v>5162476.71</v>
      </c>
      <c r="J60" s="78">
        <v>326647.11</v>
      </c>
      <c r="K60" s="76">
        <f t="shared" si="4"/>
        <v>6.3273333391948669E-2</v>
      </c>
      <c r="L60" s="78">
        <v>9796880</v>
      </c>
      <c r="M60" s="80">
        <f t="shared" si="5"/>
        <v>0.56029305452348099</v>
      </c>
      <c r="N60" s="75"/>
    </row>
    <row r="61" spans="1:14" ht="9" x14ac:dyDescent="0.15">
      <c r="A61" s="67" t="s">
        <v>73</v>
      </c>
      <c r="B61" s="78"/>
      <c r="C61" s="78"/>
      <c r="D61" s="78"/>
      <c r="E61" s="79"/>
      <c r="G61" s="67" t="s">
        <v>73</v>
      </c>
      <c r="H61" s="78"/>
      <c r="I61" s="78"/>
      <c r="J61" s="78"/>
      <c r="K61" s="76" t="str">
        <f t="shared" si="4"/>
        <v/>
      </c>
      <c r="L61" s="78"/>
      <c r="M61" s="80"/>
      <c r="N61" s="75"/>
    </row>
    <row r="62" spans="1:14" ht="9" x14ac:dyDescent="0.15">
      <c r="A62" s="67" t="s">
        <v>74</v>
      </c>
      <c r="B62" s="78">
        <v>1183479.79</v>
      </c>
      <c r="C62" s="78" t="s">
        <v>98</v>
      </c>
      <c r="D62" s="78" t="s">
        <v>98</v>
      </c>
      <c r="E62" s="79">
        <v>1183479.79</v>
      </c>
      <c r="G62" s="67" t="s">
        <v>74</v>
      </c>
      <c r="H62" s="78">
        <v>7248030.8700000001</v>
      </c>
      <c r="I62" s="78">
        <v>6160377.2599999998</v>
      </c>
      <c r="J62" s="78">
        <v>1087653.6100000001</v>
      </c>
      <c r="K62" s="76">
        <f t="shared" si="4"/>
        <v>0.17655633155168168</v>
      </c>
      <c r="L62" s="78">
        <v>11800000</v>
      </c>
      <c r="M62" s="80">
        <f t="shared" si="5"/>
        <v>0.61423990423728814</v>
      </c>
      <c r="N62" s="75"/>
    </row>
    <row r="63" spans="1:14" ht="9" x14ac:dyDescent="0.15">
      <c r="A63" s="67" t="s">
        <v>75</v>
      </c>
      <c r="B63" s="78">
        <v>198704.86</v>
      </c>
      <c r="C63" s="78" t="s">
        <v>98</v>
      </c>
      <c r="D63" s="78" t="s">
        <v>98</v>
      </c>
      <c r="E63" s="79">
        <v>198704.86</v>
      </c>
      <c r="G63" s="67" t="s">
        <v>75</v>
      </c>
      <c r="H63" s="78">
        <v>877168.58</v>
      </c>
      <c r="I63" s="78">
        <v>798671.72</v>
      </c>
      <c r="J63" s="78">
        <v>78496.86</v>
      </c>
      <c r="K63" s="76">
        <f t="shared" si="4"/>
        <v>9.8284261273204956E-2</v>
      </c>
      <c r="L63" s="78">
        <v>1400000</v>
      </c>
      <c r="M63" s="80">
        <f t="shared" si="5"/>
        <v>0.62654898571428563</v>
      </c>
      <c r="N63" s="75"/>
    </row>
    <row r="64" spans="1:14" ht="9" x14ac:dyDescent="0.15">
      <c r="A64" s="67" t="s">
        <v>76</v>
      </c>
      <c r="B64" s="78">
        <v>721.68</v>
      </c>
      <c r="C64" s="78" t="s">
        <v>98</v>
      </c>
      <c r="D64" s="78" t="s">
        <v>98</v>
      </c>
      <c r="E64" s="79">
        <v>721.68</v>
      </c>
      <c r="G64" s="67" t="s">
        <v>76</v>
      </c>
      <c r="H64" s="78">
        <v>99236.51</v>
      </c>
      <c r="I64" s="78">
        <v>140470.69</v>
      </c>
      <c r="J64" s="78">
        <v>-41234.18</v>
      </c>
      <c r="K64" s="76">
        <f t="shared" si="4"/>
        <v>-0.29354294479510284</v>
      </c>
      <c r="L64" s="78">
        <v>310000</v>
      </c>
      <c r="M64" s="80">
        <f t="shared" si="5"/>
        <v>0.32011777419354837</v>
      </c>
      <c r="N64" s="75"/>
    </row>
    <row r="65" spans="1:14" ht="9" x14ac:dyDescent="0.15">
      <c r="A65" s="67" t="s">
        <v>54</v>
      </c>
      <c r="B65" s="78">
        <v>53644.08</v>
      </c>
      <c r="C65" s="78" t="s">
        <v>98</v>
      </c>
      <c r="D65" s="78" t="s">
        <v>98</v>
      </c>
      <c r="E65" s="79">
        <v>53644.08</v>
      </c>
      <c r="G65" s="67" t="s">
        <v>54</v>
      </c>
      <c r="H65" s="78">
        <v>-13451.52</v>
      </c>
      <c r="I65" s="78">
        <v>-11901.03</v>
      </c>
      <c r="J65" s="78">
        <v>-1550.49</v>
      </c>
      <c r="K65" s="76">
        <f t="shared" si="4"/>
        <v>-0.13028200080161126</v>
      </c>
      <c r="L65" s="78">
        <v>-38928</v>
      </c>
      <c r="M65" s="80"/>
      <c r="N65" s="75"/>
    </row>
    <row r="66" spans="1:14" ht="5.0999999999999996" customHeight="1" x14ac:dyDescent="0.15">
      <c r="A66" s="77"/>
      <c r="B66" s="82"/>
      <c r="C66" s="82"/>
      <c r="D66" s="82"/>
      <c r="E66" s="81"/>
      <c r="G66" s="77"/>
      <c r="H66" s="82"/>
      <c r="I66" s="82"/>
      <c r="J66" s="82"/>
      <c r="K66" s="83"/>
      <c r="L66" s="82"/>
      <c r="M66" s="84"/>
      <c r="N66" s="75"/>
    </row>
    <row r="67" spans="1:14" ht="3" customHeight="1" x14ac:dyDescent="0.15">
      <c r="A67" s="67"/>
      <c r="B67" s="78"/>
      <c r="C67" s="78"/>
      <c r="D67" s="78"/>
      <c r="E67" s="79"/>
      <c r="G67" s="67"/>
      <c r="H67" s="78"/>
      <c r="I67" s="78"/>
      <c r="J67" s="78"/>
      <c r="K67" s="76"/>
      <c r="L67" s="78"/>
      <c r="M67" s="80"/>
      <c r="N67" s="75"/>
    </row>
    <row r="68" spans="1:14" s="11" customFormat="1" ht="9" x14ac:dyDescent="0.15">
      <c r="A68" s="69" t="s">
        <v>10</v>
      </c>
      <c r="B68" s="66">
        <v>204238959.19999999</v>
      </c>
      <c r="C68" s="66">
        <v>48551110.75</v>
      </c>
      <c r="D68" s="66">
        <v>678817.01</v>
      </c>
      <c r="E68" s="86">
        <v>156366665.46000001</v>
      </c>
      <c r="G68" s="69" t="s">
        <v>10</v>
      </c>
      <c r="H68" s="66">
        <v>512607777.07999998</v>
      </c>
      <c r="I68" s="66">
        <v>416179393.38999999</v>
      </c>
      <c r="J68" s="66">
        <v>96428383.689999998</v>
      </c>
      <c r="K68" s="87">
        <f>IF(ISERROR((H68-I68)/ABS(I68)),"",(H68-I68)/ABS(I68))</f>
        <v>0.23169908270695508</v>
      </c>
      <c r="L68" s="66">
        <v>959358546</v>
      </c>
      <c r="M68" s="88">
        <f>H68/L68</f>
        <v>0.534323459375323</v>
      </c>
      <c r="N68" s="71"/>
    </row>
    <row r="69" spans="1:14" ht="3" customHeight="1" x14ac:dyDescent="0.15">
      <c r="A69" s="77"/>
      <c r="B69" s="82"/>
      <c r="C69" s="82"/>
      <c r="D69" s="82"/>
      <c r="E69" s="81"/>
      <c r="G69" s="89"/>
      <c r="H69" s="82"/>
      <c r="I69" s="82"/>
      <c r="J69" s="82"/>
      <c r="K69" s="83"/>
      <c r="L69" s="82"/>
      <c r="M69" s="84"/>
      <c r="N69" s="75"/>
    </row>
    <row r="70" spans="1:14" ht="5.0999999999999996" customHeight="1" x14ac:dyDescent="0.15">
      <c r="A70" s="67"/>
      <c r="B70" s="78"/>
      <c r="C70" s="78"/>
      <c r="D70" s="78"/>
      <c r="E70" s="79"/>
      <c r="G70" s="77"/>
      <c r="H70" s="78"/>
      <c r="I70" s="78"/>
      <c r="J70" s="78"/>
      <c r="K70" s="76"/>
      <c r="L70" s="78"/>
      <c r="M70" s="80"/>
      <c r="N70" s="75"/>
    </row>
    <row r="71" spans="1:14" ht="9" x14ac:dyDescent="0.15">
      <c r="A71" s="67" t="s">
        <v>6</v>
      </c>
      <c r="B71" s="78">
        <v>14220.06</v>
      </c>
      <c r="C71" s="78" t="s">
        <v>98</v>
      </c>
      <c r="D71" s="78" t="s">
        <v>98</v>
      </c>
      <c r="E71" s="79">
        <v>14220.06</v>
      </c>
      <c r="G71" s="67" t="s">
        <v>6</v>
      </c>
      <c r="H71" s="78">
        <v>34186.67</v>
      </c>
      <c r="I71" s="78">
        <v>182276.55</v>
      </c>
      <c r="J71" s="78">
        <v>-148089.88</v>
      </c>
      <c r="K71" s="76">
        <f t="shared" ref="K71:K73" si="6">IF(ISERROR((H71-I71)/ABS(I71)),"",(H71-I71)/ABS(I71))</f>
        <v>-0.81244614296243822</v>
      </c>
      <c r="L71" s="78">
        <v>308000</v>
      </c>
      <c r="M71" s="80">
        <f>H71/L71</f>
        <v>0.11099568181818181</v>
      </c>
      <c r="N71" s="75"/>
    </row>
    <row r="72" spans="1:14" ht="9" x14ac:dyDescent="0.15">
      <c r="A72" s="67" t="s">
        <v>77</v>
      </c>
      <c r="B72" s="78">
        <v>27756.78</v>
      </c>
      <c r="C72" s="78" t="s">
        <v>98</v>
      </c>
      <c r="D72" s="78">
        <v>682.45</v>
      </c>
      <c r="E72" s="79">
        <v>28439.23</v>
      </c>
      <c r="G72" s="67" t="s">
        <v>77</v>
      </c>
      <c r="H72" s="78">
        <v>1084699.8400000001</v>
      </c>
      <c r="I72" s="78">
        <v>1364953.87</v>
      </c>
      <c r="J72" s="78">
        <v>-280254.03000000003</v>
      </c>
      <c r="K72" s="76">
        <f t="shared" si="6"/>
        <v>-0.20532124649750985</v>
      </c>
      <c r="L72" s="78">
        <v>2800000</v>
      </c>
      <c r="M72" s="80">
        <f>H72/L72</f>
        <v>0.38739280000000004</v>
      </c>
      <c r="N72" s="75"/>
    </row>
    <row r="73" spans="1:14" ht="9" x14ac:dyDescent="0.15">
      <c r="A73" s="67" t="s">
        <v>55</v>
      </c>
      <c r="B73" s="78" t="s">
        <v>98</v>
      </c>
      <c r="C73" s="78" t="s">
        <v>98</v>
      </c>
      <c r="D73" s="78" t="s">
        <v>98</v>
      </c>
      <c r="E73" s="79" t="s">
        <v>98</v>
      </c>
      <c r="G73" s="67" t="s">
        <v>55</v>
      </c>
      <c r="H73" s="78">
        <v>58039.43</v>
      </c>
      <c r="I73" s="78">
        <v>312879.56</v>
      </c>
      <c r="J73" s="78">
        <v>-254840.13</v>
      </c>
      <c r="K73" s="76">
        <f t="shared" si="6"/>
        <v>-0.81449913187042322</v>
      </c>
      <c r="L73" s="78">
        <v>615000</v>
      </c>
      <c r="M73" s="80">
        <f>H73/L73</f>
        <v>9.4373056910569103E-2</v>
      </c>
      <c r="N73" s="75"/>
    </row>
    <row r="74" spans="1:14" ht="5.0999999999999996" customHeight="1" x14ac:dyDescent="0.15">
      <c r="A74" s="77"/>
      <c r="B74" s="82"/>
      <c r="C74" s="82"/>
      <c r="D74" s="82"/>
      <c r="E74" s="81"/>
      <c r="G74" s="77"/>
      <c r="H74" s="82"/>
      <c r="I74" s="82"/>
      <c r="J74" s="82"/>
      <c r="K74" s="83"/>
      <c r="L74" s="82"/>
      <c r="M74" s="84"/>
      <c r="N74" s="75"/>
    </row>
    <row r="75" spans="1:14" ht="3" customHeight="1" x14ac:dyDescent="0.15">
      <c r="A75" s="67"/>
      <c r="B75" s="78"/>
      <c r="C75" s="78"/>
      <c r="D75" s="78"/>
      <c r="E75" s="79"/>
      <c r="G75" s="67"/>
      <c r="H75" s="78"/>
      <c r="I75" s="78"/>
      <c r="J75" s="78"/>
      <c r="K75" s="76"/>
      <c r="L75" s="78"/>
      <c r="M75" s="80"/>
      <c r="N75" s="75"/>
    </row>
    <row r="76" spans="1:14" s="11" customFormat="1" ht="9" x14ac:dyDescent="0.15">
      <c r="A76" s="69" t="s">
        <v>78</v>
      </c>
      <c r="B76" s="66">
        <v>41976.84</v>
      </c>
      <c r="C76" s="66" t="s">
        <v>98</v>
      </c>
      <c r="D76" s="66">
        <v>682.45</v>
      </c>
      <c r="E76" s="86">
        <v>42659.29</v>
      </c>
      <c r="G76" s="69" t="s">
        <v>78</v>
      </c>
      <c r="H76" s="66">
        <v>1176925.94</v>
      </c>
      <c r="I76" s="66">
        <v>1860109.98</v>
      </c>
      <c r="J76" s="66">
        <v>-683184.04</v>
      </c>
      <c r="K76" s="87">
        <f>IF(ISERROR((H76-I76)/ABS(I76)),"",(H76-I76)/ABS(I76))</f>
        <v>-0.36728153031037447</v>
      </c>
      <c r="L76" s="66">
        <v>3723000</v>
      </c>
      <c r="M76" s="88">
        <f>H76/L76</f>
        <v>0.31612300295460649</v>
      </c>
      <c r="N76" s="71"/>
    </row>
    <row r="77" spans="1:14" ht="3" customHeight="1" x14ac:dyDescent="0.15">
      <c r="A77" s="77"/>
      <c r="B77" s="82"/>
      <c r="C77" s="82"/>
      <c r="D77" s="82"/>
      <c r="E77" s="81"/>
      <c r="G77" s="77"/>
      <c r="H77" s="82"/>
      <c r="I77" s="82"/>
      <c r="J77" s="82"/>
      <c r="K77" s="83"/>
      <c r="L77" s="82"/>
      <c r="M77" s="84"/>
      <c r="N77" s="75"/>
    </row>
    <row r="78" spans="1:14" ht="5.0999999999999996" customHeight="1" x14ac:dyDescent="0.15">
      <c r="A78" s="67"/>
      <c r="B78" s="78"/>
      <c r="C78" s="78"/>
      <c r="D78" s="78"/>
      <c r="E78" s="79"/>
      <c r="G78" s="67"/>
      <c r="H78" s="78"/>
      <c r="I78" s="78"/>
      <c r="J78" s="78"/>
      <c r="K78" s="76"/>
      <c r="L78" s="78"/>
      <c r="M78" s="80"/>
      <c r="N78" s="75"/>
    </row>
    <row r="79" spans="1:14" ht="9" x14ac:dyDescent="0.15">
      <c r="A79" s="67" t="s">
        <v>7</v>
      </c>
      <c r="B79" s="78">
        <v>170148.8</v>
      </c>
      <c r="C79" s="78" t="s">
        <v>98</v>
      </c>
      <c r="D79" s="78" t="s">
        <v>98</v>
      </c>
      <c r="E79" s="79">
        <v>170148.8</v>
      </c>
      <c r="G79" s="67" t="s">
        <v>7</v>
      </c>
      <c r="H79" s="78">
        <v>666968.05000000005</v>
      </c>
      <c r="I79" s="78">
        <v>504271.11</v>
      </c>
      <c r="J79" s="78">
        <v>162696.94</v>
      </c>
      <c r="K79" s="76">
        <f t="shared" ref="K79:K81" si="7">IF(ISERROR((H79-I79)/ABS(I79)),"",(H79-I79)/ABS(I79))</f>
        <v>0.32263783661927425</v>
      </c>
      <c r="L79" s="78">
        <v>1100000</v>
      </c>
      <c r="M79" s="80">
        <f>H79/L79</f>
        <v>0.60633459090909092</v>
      </c>
      <c r="N79" s="75"/>
    </row>
    <row r="80" spans="1:14" ht="9" x14ac:dyDescent="0.15">
      <c r="A80" s="67" t="s">
        <v>56</v>
      </c>
      <c r="B80" s="78">
        <v>137332.15</v>
      </c>
      <c r="C80" s="78" t="s">
        <v>98</v>
      </c>
      <c r="D80" s="78">
        <v>863.57</v>
      </c>
      <c r="E80" s="79">
        <v>138195.72</v>
      </c>
      <c r="G80" s="67" t="s">
        <v>56</v>
      </c>
      <c r="H80" s="78">
        <v>846489.85</v>
      </c>
      <c r="I80" s="78">
        <v>638757.77</v>
      </c>
      <c r="J80" s="78">
        <v>207732.08</v>
      </c>
      <c r="K80" s="76">
        <f t="shared" si="7"/>
        <v>0.32521260758988491</v>
      </c>
      <c r="L80" s="78">
        <v>1300000</v>
      </c>
      <c r="M80" s="80">
        <f>H80/L80</f>
        <v>0.6511460384615384</v>
      </c>
      <c r="N80" s="75"/>
    </row>
    <row r="81" spans="1:14" ht="9" x14ac:dyDescent="0.15">
      <c r="A81" s="67" t="s">
        <v>57</v>
      </c>
      <c r="B81" s="78">
        <v>64727.4</v>
      </c>
      <c r="C81" s="78" t="s">
        <v>98</v>
      </c>
      <c r="D81" s="78">
        <v>38110.050000000003</v>
      </c>
      <c r="E81" s="79">
        <v>102837.45</v>
      </c>
      <c r="G81" s="67" t="s">
        <v>57</v>
      </c>
      <c r="H81" s="78">
        <v>388902.77</v>
      </c>
      <c r="I81" s="78">
        <v>288766.93</v>
      </c>
      <c r="J81" s="78">
        <v>100135.84</v>
      </c>
      <c r="K81" s="76">
        <f t="shared" si="7"/>
        <v>0.34677045602140116</v>
      </c>
      <c r="L81" s="78">
        <v>600000</v>
      </c>
      <c r="M81" s="80">
        <f>H81/L81</f>
        <v>0.6481712833333334</v>
      </c>
      <c r="N81" s="75"/>
    </row>
    <row r="82" spans="1:14" ht="5.0999999999999996" customHeight="1" x14ac:dyDescent="0.15">
      <c r="A82" s="77"/>
      <c r="B82" s="82"/>
      <c r="C82" s="82"/>
      <c r="D82" s="82"/>
      <c r="E82" s="81"/>
      <c r="G82" s="77"/>
      <c r="H82" s="82"/>
      <c r="I82" s="82"/>
      <c r="J82" s="82"/>
      <c r="K82" s="83"/>
      <c r="L82" s="82"/>
      <c r="M82" s="84"/>
      <c r="N82" s="75"/>
    </row>
    <row r="83" spans="1:14" ht="3" customHeight="1" x14ac:dyDescent="0.15">
      <c r="A83" s="67"/>
      <c r="B83" s="78"/>
      <c r="C83" s="78"/>
      <c r="D83" s="78"/>
      <c r="E83" s="79"/>
      <c r="G83" s="67"/>
      <c r="H83" s="78"/>
      <c r="I83" s="78"/>
      <c r="J83" s="78"/>
      <c r="K83" s="76"/>
      <c r="L83" s="78"/>
      <c r="M83" s="80"/>
      <c r="N83" s="75"/>
    </row>
    <row r="84" spans="1:14" s="11" customFormat="1" ht="9" x14ac:dyDescent="0.15">
      <c r="A84" s="69" t="s">
        <v>79</v>
      </c>
      <c r="B84" s="66">
        <v>414185.19</v>
      </c>
      <c r="C84" s="66" t="s">
        <v>98</v>
      </c>
      <c r="D84" s="66">
        <v>39656.07</v>
      </c>
      <c r="E84" s="86">
        <v>453841.26</v>
      </c>
      <c r="G84" s="69" t="s">
        <v>79</v>
      </c>
      <c r="H84" s="66">
        <v>3079286.61</v>
      </c>
      <c r="I84" s="66">
        <v>3291905.79</v>
      </c>
      <c r="J84" s="66">
        <v>-212619.18</v>
      </c>
      <c r="K84" s="87">
        <f>IF(ISERROR((H84-I84)/ABS(I84)),"",(H84-I84)/ABS(I84))</f>
        <v>-6.4588476573626416E-2</v>
      </c>
      <c r="L84" s="66">
        <v>6723000</v>
      </c>
      <c r="M84" s="88">
        <f>H84/L84</f>
        <v>0.45802269968763942</v>
      </c>
      <c r="N84" s="71"/>
    </row>
    <row r="85" spans="1:14" ht="3" customHeight="1" x14ac:dyDescent="0.15">
      <c r="A85" s="77"/>
      <c r="B85" s="82"/>
      <c r="C85" s="82"/>
      <c r="D85" s="82"/>
      <c r="E85" s="81"/>
      <c r="G85" s="77"/>
      <c r="H85" s="82"/>
      <c r="I85" s="82"/>
      <c r="J85" s="82"/>
      <c r="K85" s="83"/>
      <c r="L85" s="82"/>
      <c r="M85" s="84"/>
      <c r="N85" s="75"/>
    </row>
    <row r="86" spans="1:14" ht="9.9499999999999993" customHeight="1" x14ac:dyDescent="0.15">
      <c r="A86" s="77"/>
      <c r="B86" s="82"/>
      <c r="C86" s="82"/>
      <c r="D86" s="82"/>
      <c r="E86" s="81"/>
      <c r="G86" s="77"/>
      <c r="H86" s="82"/>
      <c r="I86" s="82"/>
      <c r="J86" s="82"/>
      <c r="K86" s="83"/>
      <c r="L86" s="82"/>
      <c r="M86" s="84"/>
      <c r="N86" s="75"/>
    </row>
    <row r="87" spans="1:14" ht="3" customHeight="1" x14ac:dyDescent="0.15">
      <c r="A87" s="67"/>
      <c r="B87" s="78"/>
      <c r="C87" s="78"/>
      <c r="D87" s="78"/>
      <c r="E87" s="79"/>
      <c r="G87" s="67"/>
      <c r="H87" s="78"/>
      <c r="I87" s="78"/>
      <c r="J87" s="78"/>
      <c r="K87" s="76"/>
      <c r="L87" s="78"/>
      <c r="M87" s="80"/>
      <c r="N87" s="75"/>
    </row>
    <row r="88" spans="1:14" s="11" customFormat="1" ht="9" x14ac:dyDescent="0.15">
      <c r="A88" s="69" t="s">
        <v>80</v>
      </c>
      <c r="B88" s="66">
        <v>347706895.01999998</v>
      </c>
      <c r="C88" s="66">
        <v>57556385.149999999</v>
      </c>
      <c r="D88" s="66">
        <v>3518338.75</v>
      </c>
      <c r="E88" s="86">
        <v>293668848.62</v>
      </c>
      <c r="G88" s="69" t="s">
        <v>80</v>
      </c>
      <c r="H88" s="66">
        <v>1002732017.78</v>
      </c>
      <c r="I88" s="66">
        <v>838501382.90999997</v>
      </c>
      <c r="J88" s="66">
        <v>164230634.87</v>
      </c>
      <c r="K88" s="87">
        <f>IF(ISERROR((H88-I88)/ABS(I88)),"",(H88-I88)/ABS(I88))</f>
        <v>0.19586209184299891</v>
      </c>
      <c r="L88" s="66">
        <v>2046718206</v>
      </c>
      <c r="M88" s="88">
        <f>H88/L88</f>
        <v>0.48992187338758642</v>
      </c>
      <c r="N88" s="71"/>
    </row>
    <row r="89" spans="1:14" ht="3" customHeight="1" x14ac:dyDescent="0.15">
      <c r="A89" s="77"/>
      <c r="B89" s="82"/>
      <c r="C89" s="82"/>
      <c r="D89" s="82"/>
      <c r="E89" s="81"/>
      <c r="G89" s="77"/>
      <c r="H89" s="82"/>
      <c r="I89" s="82"/>
      <c r="J89" s="82"/>
      <c r="K89" s="83"/>
      <c r="L89" s="82"/>
      <c r="M89" s="84"/>
      <c r="N89" s="75"/>
    </row>
    <row r="90" spans="1:14" ht="5.0999999999999996" customHeight="1" x14ac:dyDescent="0.15">
      <c r="A90" s="67"/>
      <c r="B90" s="78"/>
      <c r="C90" s="78"/>
      <c r="D90" s="78"/>
      <c r="E90" s="79"/>
      <c r="G90" s="67"/>
      <c r="H90" s="78"/>
      <c r="I90" s="78"/>
      <c r="J90" s="78"/>
      <c r="K90" s="76"/>
      <c r="L90" s="78"/>
      <c r="M90" s="80"/>
      <c r="N90" s="75"/>
    </row>
    <row r="91" spans="1:14" ht="9" customHeight="1" x14ac:dyDescent="0.15">
      <c r="A91" s="67" t="s">
        <v>58</v>
      </c>
      <c r="B91" s="78"/>
      <c r="C91" s="78"/>
      <c r="D91" s="78"/>
      <c r="E91" s="79"/>
      <c r="G91" s="67" t="s">
        <v>58</v>
      </c>
      <c r="H91" s="78"/>
      <c r="I91" s="78"/>
      <c r="J91" s="78"/>
      <c r="K91" s="76"/>
      <c r="L91" s="78"/>
      <c r="M91" s="80"/>
      <c r="N91" s="75"/>
    </row>
    <row r="92" spans="1:14" ht="9" x14ac:dyDescent="0.15">
      <c r="A92" s="67" t="s">
        <v>60</v>
      </c>
      <c r="B92" s="78">
        <v>55669404.170000002</v>
      </c>
      <c r="C92" s="78" t="s">
        <v>98</v>
      </c>
      <c r="D92" s="78" t="s">
        <v>98</v>
      </c>
      <c r="E92" s="79">
        <v>55669404.170000002</v>
      </c>
      <c r="G92" s="67" t="s">
        <v>60</v>
      </c>
      <c r="H92" s="78">
        <v>102655909.64</v>
      </c>
      <c r="I92" s="78">
        <v>83959406.319999993</v>
      </c>
      <c r="J92" s="78">
        <v>18696503.32</v>
      </c>
      <c r="K92" s="76">
        <f t="shared" ref="K92:K93" si="8">IF(ISERROR((H92-I92)/ABS(I92)),"",(H92-I92)/ABS(I92))</f>
        <v>0.22268503482195667</v>
      </c>
      <c r="L92" s="78">
        <v>176668240</v>
      </c>
      <c r="M92" s="80">
        <f t="shared" ref="M92:M93" si="9">H92/L92</f>
        <v>0.58106601186495099</v>
      </c>
      <c r="N92" s="75"/>
    </row>
    <row r="93" spans="1:14" ht="9" x14ac:dyDescent="0.15">
      <c r="A93" s="67" t="s">
        <v>59</v>
      </c>
      <c r="B93" s="78">
        <v>21687149.960000001</v>
      </c>
      <c r="C93" s="78" t="s">
        <v>98</v>
      </c>
      <c r="D93" s="78" t="s">
        <v>98</v>
      </c>
      <c r="E93" s="79">
        <v>21687149.960000001</v>
      </c>
      <c r="G93" s="67" t="s">
        <v>59</v>
      </c>
      <c r="H93" s="78">
        <v>46306799.57</v>
      </c>
      <c r="I93" s="78">
        <v>42613037.960000001</v>
      </c>
      <c r="J93" s="78">
        <v>3693761.61</v>
      </c>
      <c r="K93" s="76">
        <f t="shared" si="8"/>
        <v>8.668148967617044E-2</v>
      </c>
      <c r="L93" s="78">
        <v>100450460</v>
      </c>
      <c r="M93" s="80">
        <f t="shared" si="9"/>
        <v>0.46099141377749786</v>
      </c>
      <c r="N93" s="75"/>
    </row>
    <row r="94" spans="1:14" ht="5.0999999999999996" customHeight="1" x14ac:dyDescent="0.15">
      <c r="A94" s="77"/>
      <c r="B94" s="82"/>
      <c r="C94" s="82"/>
      <c r="D94" s="82"/>
      <c r="E94" s="81"/>
      <c r="G94" s="77"/>
      <c r="H94" s="82"/>
      <c r="I94" s="82"/>
      <c r="J94" s="82"/>
      <c r="K94" s="83"/>
      <c r="L94" s="82"/>
      <c r="M94" s="84"/>
      <c r="N94" s="75"/>
    </row>
    <row r="95" spans="1:14" ht="3" customHeight="1" x14ac:dyDescent="0.15">
      <c r="A95" s="77"/>
      <c r="B95" s="78"/>
      <c r="C95" s="78"/>
      <c r="D95" s="78"/>
      <c r="E95" s="79"/>
      <c r="G95" s="67"/>
      <c r="H95" s="78"/>
      <c r="I95" s="78"/>
      <c r="J95" s="78"/>
      <c r="K95" s="76"/>
      <c r="L95" s="78"/>
      <c r="M95" s="80"/>
      <c r="N95" s="75"/>
    </row>
    <row r="96" spans="1:14" s="11" customFormat="1" ht="9" x14ac:dyDescent="0.15">
      <c r="A96" s="69" t="s">
        <v>43</v>
      </c>
      <c r="B96" s="66">
        <v>77356554.129999995</v>
      </c>
      <c r="C96" s="66" t="s">
        <v>98</v>
      </c>
      <c r="D96" s="66" t="s">
        <v>98</v>
      </c>
      <c r="E96" s="86">
        <v>77356554.129999995</v>
      </c>
      <c r="G96" s="69" t="s">
        <v>43</v>
      </c>
      <c r="H96" s="66">
        <v>148962709.21000001</v>
      </c>
      <c r="I96" s="66">
        <v>126572444.28</v>
      </c>
      <c r="J96" s="66">
        <v>22390264.93</v>
      </c>
      <c r="K96" s="87">
        <f>IF(ISERROR((H96-I96)/ABS(I96)),"",(H96-I96)/ABS(I96))</f>
        <v>0.17689683609545293</v>
      </c>
      <c r="L96" s="66">
        <v>277118700</v>
      </c>
      <c r="M96" s="88">
        <f>H96/L96</f>
        <v>0.53754116633052917</v>
      </c>
      <c r="N96" s="71"/>
    </row>
    <row r="97" spans="1:14" ht="3" customHeight="1" x14ac:dyDescent="0.15">
      <c r="A97" s="77"/>
      <c r="B97" s="82"/>
      <c r="C97" s="82"/>
      <c r="D97" s="82"/>
      <c r="E97" s="81"/>
      <c r="G97" s="77"/>
      <c r="H97" s="82"/>
      <c r="I97" s="82"/>
      <c r="J97" s="82"/>
      <c r="K97" s="83"/>
      <c r="L97" s="82"/>
      <c r="M97" s="84"/>
      <c r="N97" s="75"/>
    </row>
    <row r="98" spans="1:14" ht="5.0999999999999996" customHeight="1" x14ac:dyDescent="0.15">
      <c r="A98" s="67"/>
      <c r="B98" s="78"/>
      <c r="C98" s="78"/>
      <c r="D98" s="78"/>
      <c r="E98" s="79"/>
      <c r="G98" s="67"/>
      <c r="H98" s="78"/>
      <c r="I98" s="78"/>
      <c r="J98" s="78"/>
      <c r="K98" s="76"/>
      <c r="L98" s="78"/>
      <c r="M98" s="80"/>
      <c r="N98" s="75"/>
    </row>
    <row r="99" spans="1:14" ht="9" customHeight="1" x14ac:dyDescent="0.15">
      <c r="A99" s="67" t="s">
        <v>38</v>
      </c>
      <c r="B99" s="78"/>
      <c r="C99" s="78"/>
      <c r="D99" s="78"/>
      <c r="E99" s="79"/>
      <c r="G99" s="67" t="s">
        <v>38</v>
      </c>
      <c r="H99" s="78"/>
      <c r="I99" s="78"/>
      <c r="J99" s="78"/>
      <c r="K99" s="76"/>
      <c r="L99" s="78"/>
      <c r="M99" s="80"/>
      <c r="N99" s="75"/>
    </row>
    <row r="100" spans="1:14" ht="9" customHeight="1" x14ac:dyDescent="0.15">
      <c r="A100" s="67" t="s">
        <v>81</v>
      </c>
      <c r="B100" s="78"/>
      <c r="C100" s="78"/>
      <c r="D100" s="78"/>
      <c r="E100" s="79"/>
      <c r="G100" s="67" t="s">
        <v>81</v>
      </c>
      <c r="H100" s="78"/>
      <c r="I100" s="78"/>
      <c r="J100" s="78"/>
      <c r="K100" s="76"/>
      <c r="L100" s="78"/>
      <c r="M100" s="80"/>
      <c r="N100" s="75"/>
    </row>
    <row r="101" spans="1:14" ht="9" x14ac:dyDescent="0.15">
      <c r="A101" s="67" t="s">
        <v>41</v>
      </c>
      <c r="B101" s="78">
        <v>4103.3500000000004</v>
      </c>
      <c r="C101" s="78" t="s">
        <v>98</v>
      </c>
      <c r="D101" s="78" t="s">
        <v>98</v>
      </c>
      <c r="E101" s="79">
        <v>4103.3500000000004</v>
      </c>
      <c r="G101" s="67" t="s">
        <v>41</v>
      </c>
      <c r="H101" s="78">
        <v>8217.33</v>
      </c>
      <c r="I101" s="78">
        <v>13180.25</v>
      </c>
      <c r="J101" s="78">
        <v>-4962.92</v>
      </c>
      <c r="K101" s="76">
        <f t="shared" ref="K101:K102" si="10">IF(ISERROR((H101-I101)/ABS(I101)),"",(H101-I101)/ABS(I101))</f>
        <v>-0.37654217484493846</v>
      </c>
      <c r="L101" s="78">
        <v>37306</v>
      </c>
      <c r="M101" s="80">
        <f t="shared" ref="M101:M102" si="11">H101/L101</f>
        <v>0.22026832144963276</v>
      </c>
      <c r="N101" s="75"/>
    </row>
    <row r="102" spans="1:14" ht="9" x14ac:dyDescent="0.15">
      <c r="A102" s="67" t="s">
        <v>88</v>
      </c>
      <c r="B102" s="78">
        <v>473682.34</v>
      </c>
      <c r="C102" s="78" t="s">
        <v>98</v>
      </c>
      <c r="D102" s="78" t="s">
        <v>98</v>
      </c>
      <c r="E102" s="79">
        <v>473682.34</v>
      </c>
      <c r="G102" s="67" t="s">
        <v>8</v>
      </c>
      <c r="H102" s="78">
        <v>6346713.8399999999</v>
      </c>
      <c r="I102" s="78">
        <v>6769509.6600000001</v>
      </c>
      <c r="J102" s="78">
        <v>-422795.82</v>
      </c>
      <c r="K102" s="76">
        <f t="shared" si="10"/>
        <v>-6.245590024019558E-2</v>
      </c>
      <c r="L102" s="78">
        <v>8093780</v>
      </c>
      <c r="M102" s="80">
        <f t="shared" si="11"/>
        <v>0.78414706601859696</v>
      </c>
      <c r="N102" s="75"/>
    </row>
    <row r="103" spans="1:14" ht="9" x14ac:dyDescent="0.15">
      <c r="A103" s="67" t="s">
        <v>4</v>
      </c>
      <c r="B103" s="78"/>
      <c r="C103" s="78"/>
      <c r="D103" s="78"/>
      <c r="E103" s="79"/>
      <c r="G103" s="67" t="s">
        <v>4</v>
      </c>
      <c r="H103" s="78"/>
      <c r="I103" s="78"/>
      <c r="J103" s="78"/>
      <c r="K103" s="76"/>
      <c r="L103" s="78"/>
      <c r="M103" s="80"/>
      <c r="N103" s="75"/>
    </row>
    <row r="104" spans="1:14" ht="9" x14ac:dyDescent="0.15">
      <c r="A104" s="67" t="s">
        <v>86</v>
      </c>
      <c r="B104" s="78">
        <v>8245.9500000000007</v>
      </c>
      <c r="C104" s="78" t="s">
        <v>98</v>
      </c>
      <c r="D104" s="78" t="s">
        <v>98</v>
      </c>
      <c r="E104" s="79">
        <v>8245.9500000000007</v>
      </c>
      <c r="G104" s="67" t="s">
        <v>41</v>
      </c>
      <c r="H104" s="78">
        <v>16199.91</v>
      </c>
      <c r="I104" s="78">
        <v>1698.85</v>
      </c>
      <c r="J104" s="78">
        <v>14501.06</v>
      </c>
      <c r="K104" s="76">
        <f t="shared" ref="K104:K106" si="12">IF(ISERROR((H104-I104)/ABS(I104)),"",(H104-I104)/ABS(I104))</f>
        <v>8.5358095182034912</v>
      </c>
      <c r="L104" s="78">
        <v>3244</v>
      </c>
      <c r="M104" s="80">
        <f t="shared" ref="M104:M106" si="13">H104/L104</f>
        <v>4.9938070283600489</v>
      </c>
      <c r="N104" s="75"/>
    </row>
    <row r="105" spans="1:14" ht="9" x14ac:dyDescent="0.15">
      <c r="A105" s="90" t="s">
        <v>90</v>
      </c>
      <c r="B105" s="78" t="s">
        <v>98</v>
      </c>
      <c r="C105" s="78">
        <v>7729224.9800000004</v>
      </c>
      <c r="D105" s="78" t="s">
        <v>98</v>
      </c>
      <c r="E105" s="79">
        <v>-7729224.9800000004</v>
      </c>
      <c r="G105" s="91" t="s">
        <v>89</v>
      </c>
      <c r="H105" s="78">
        <v>-58042230.600000001</v>
      </c>
      <c r="I105" s="78">
        <v>-56914219.130000003</v>
      </c>
      <c r="J105" s="78">
        <f>+H105-I105</f>
        <v>-1128011.4699999988</v>
      </c>
      <c r="K105" s="76">
        <f t="shared" si="12"/>
        <v>-1.9819501826484932E-2</v>
      </c>
      <c r="L105" s="78">
        <v>-78812980</v>
      </c>
      <c r="M105" s="80">
        <f t="shared" si="13"/>
        <v>0.73645522095472093</v>
      </c>
      <c r="N105" s="75"/>
    </row>
    <row r="106" spans="1:14" ht="9" x14ac:dyDescent="0.15">
      <c r="A106" s="67" t="s">
        <v>87</v>
      </c>
      <c r="B106" s="78">
        <v>13.41</v>
      </c>
      <c r="C106" s="78" t="s">
        <v>98</v>
      </c>
      <c r="D106" s="78" t="s">
        <v>98</v>
      </c>
      <c r="E106" s="79">
        <v>13.41</v>
      </c>
      <c r="G106" s="67" t="s">
        <v>87</v>
      </c>
      <c r="H106" s="78">
        <v>1089.96</v>
      </c>
      <c r="I106" s="78">
        <v>52874.239999999998</v>
      </c>
      <c r="J106" s="78">
        <v>-51784.28</v>
      </c>
      <c r="K106" s="76">
        <f t="shared" si="12"/>
        <v>-0.9793858029921565</v>
      </c>
      <c r="L106" s="78">
        <v>21086</v>
      </c>
      <c r="M106" s="80">
        <f t="shared" si="13"/>
        <v>5.1691169496348291E-2</v>
      </c>
      <c r="N106" s="75"/>
    </row>
    <row r="107" spans="1:14" ht="9" x14ac:dyDescent="0.15">
      <c r="A107" s="67" t="s">
        <v>53</v>
      </c>
      <c r="B107" s="78"/>
      <c r="C107" s="78"/>
      <c r="D107" s="78"/>
      <c r="E107" s="79"/>
      <c r="G107" s="67" t="s">
        <v>53</v>
      </c>
      <c r="H107" s="66"/>
      <c r="I107" s="78"/>
      <c r="J107" s="78"/>
      <c r="K107" s="76"/>
      <c r="L107" s="78"/>
      <c r="M107" s="80"/>
      <c r="N107" s="75"/>
    </row>
    <row r="108" spans="1:14" ht="9" x14ac:dyDescent="0.15">
      <c r="A108" s="67" t="s">
        <v>88</v>
      </c>
      <c r="B108" s="78">
        <v>2518751.31</v>
      </c>
      <c r="C108" s="78" t="s">
        <v>98</v>
      </c>
      <c r="D108" s="78" t="s">
        <v>98</v>
      </c>
      <c r="E108" s="79">
        <v>2518751.31</v>
      </c>
      <c r="G108" s="67" t="s">
        <v>8</v>
      </c>
      <c r="H108" s="78">
        <v>3239641.15</v>
      </c>
      <c r="I108" s="78">
        <v>24698.17</v>
      </c>
      <c r="J108" s="78">
        <v>3214942.98</v>
      </c>
      <c r="K108" s="76">
        <f>IF(ISERROR((H108-I108)/ABS(I108)),"",(H108-I108)/ABS(I108))</f>
        <v>130.16927893848006</v>
      </c>
      <c r="L108" s="78">
        <v>3185608</v>
      </c>
      <c r="M108" s="80">
        <f>H108/L108</f>
        <v>1.0169616443705565</v>
      </c>
      <c r="N108" s="75"/>
    </row>
    <row r="109" spans="1:14" ht="9" x14ac:dyDescent="0.15">
      <c r="A109" s="67" t="s">
        <v>5</v>
      </c>
      <c r="B109" s="78"/>
      <c r="C109" s="78"/>
      <c r="D109" s="78"/>
      <c r="E109" s="79"/>
      <c r="G109" s="67" t="s">
        <v>5</v>
      </c>
      <c r="H109" s="78"/>
      <c r="I109" s="78"/>
      <c r="J109" s="78"/>
      <c r="K109" s="76"/>
      <c r="L109" s="78"/>
      <c r="M109" s="80"/>
      <c r="N109" s="75"/>
    </row>
    <row r="110" spans="1:14" ht="9" x14ac:dyDescent="0.15">
      <c r="A110" s="67" t="s">
        <v>86</v>
      </c>
      <c r="B110" s="78">
        <v>4874.01</v>
      </c>
      <c r="C110" s="78" t="s">
        <v>98</v>
      </c>
      <c r="D110" s="78" t="s">
        <v>98</v>
      </c>
      <c r="E110" s="79">
        <v>4874.01</v>
      </c>
      <c r="G110" s="67" t="s">
        <v>41</v>
      </c>
      <c r="H110" s="78">
        <v>8364.14</v>
      </c>
      <c r="I110" s="78">
        <v>11961.3</v>
      </c>
      <c r="J110" s="78">
        <v>-3597.16</v>
      </c>
      <c r="K110" s="76">
        <f t="shared" ref="K110:K111" si="14">IF(ISERROR((H110-I110)/ABS(I110)),"",(H110-I110)/ABS(I110))</f>
        <v>-0.30073319789654973</v>
      </c>
      <c r="L110" s="78">
        <v>47038</v>
      </c>
      <c r="M110" s="80">
        <f t="shared" ref="M110:M111" si="15">H110/L110</f>
        <v>0.17781665887155065</v>
      </c>
      <c r="N110" s="75"/>
    </row>
    <row r="111" spans="1:14" ht="9" x14ac:dyDescent="0.15">
      <c r="A111" s="67" t="s">
        <v>88</v>
      </c>
      <c r="B111" s="78">
        <v>180870.39999999999</v>
      </c>
      <c r="C111" s="78" t="s">
        <v>98</v>
      </c>
      <c r="D111" s="78" t="s">
        <v>98</v>
      </c>
      <c r="E111" s="79">
        <v>180870.39999999999</v>
      </c>
      <c r="G111" s="67" t="s">
        <v>8</v>
      </c>
      <c r="H111" s="78">
        <v>2738823.01</v>
      </c>
      <c r="I111" s="78">
        <v>2580130.89</v>
      </c>
      <c r="J111" s="78">
        <v>158692.12</v>
      </c>
      <c r="K111" s="76">
        <f t="shared" si="14"/>
        <v>6.1505453314424537E-2</v>
      </c>
      <c r="L111" s="78">
        <v>3114240</v>
      </c>
      <c r="M111" s="80">
        <f t="shared" si="15"/>
        <v>0.87945149057233862</v>
      </c>
      <c r="N111" s="75"/>
    </row>
    <row r="112" spans="1:14" ht="5.0999999999999996" customHeight="1" x14ac:dyDescent="0.15">
      <c r="A112" s="77"/>
      <c r="B112" s="82"/>
      <c r="C112" s="82"/>
      <c r="D112" s="82"/>
      <c r="E112" s="81"/>
      <c r="G112" s="77"/>
      <c r="H112" s="82"/>
      <c r="I112" s="82"/>
      <c r="J112" s="82"/>
      <c r="K112" s="83"/>
      <c r="L112" s="82"/>
      <c r="M112" s="84"/>
      <c r="N112" s="75"/>
    </row>
    <row r="113" spans="1:14" ht="3" customHeight="1" x14ac:dyDescent="0.15">
      <c r="A113" s="67"/>
      <c r="B113" s="78"/>
      <c r="C113" s="78"/>
      <c r="D113" s="78"/>
      <c r="E113" s="79"/>
      <c r="G113" s="67"/>
      <c r="H113" s="78"/>
      <c r="I113" s="78"/>
      <c r="J113" s="78"/>
      <c r="K113" s="76"/>
      <c r="L113" s="78"/>
      <c r="M113" s="80"/>
      <c r="N113" s="75"/>
    </row>
    <row r="114" spans="1:14" s="11" customFormat="1" ht="9" x14ac:dyDescent="0.15">
      <c r="A114" s="69" t="s">
        <v>44</v>
      </c>
      <c r="B114" s="66">
        <v>3190540.77</v>
      </c>
      <c r="C114" s="66">
        <v>7729224.9800000004</v>
      </c>
      <c r="D114" s="66" t="s">
        <v>98</v>
      </c>
      <c r="E114" s="86">
        <v>-4538684.21</v>
      </c>
      <c r="G114" s="69" t="s">
        <v>44</v>
      </c>
      <c r="H114" s="66">
        <v>-45683181.259999998</v>
      </c>
      <c r="I114" s="66">
        <f>SUM(I101:I111)</f>
        <v>-47460165.770000003</v>
      </c>
      <c r="J114" s="66">
        <f>SUM(J101:J111)</f>
        <v>1776984.5100000012</v>
      </c>
      <c r="K114" s="87">
        <f>IF(ISERROR((H114-I114)/ABS(I114)),"",(H114-I114)/ABS(I114))</f>
        <v>3.7441599311126998E-2</v>
      </c>
      <c r="L114" s="66">
        <v>-64310678</v>
      </c>
      <c r="M114" s="88">
        <f>H114/L114</f>
        <v>0.71035141722499018</v>
      </c>
      <c r="N114" s="71"/>
    </row>
    <row r="115" spans="1:14" ht="3" customHeight="1" x14ac:dyDescent="0.15">
      <c r="A115" s="77"/>
      <c r="B115" s="82"/>
      <c r="C115" s="82"/>
      <c r="D115" s="82"/>
      <c r="E115" s="81"/>
      <c r="G115" s="77"/>
      <c r="H115" s="82"/>
      <c r="I115" s="82"/>
      <c r="J115" s="82"/>
      <c r="K115" s="83"/>
      <c r="L115" s="82"/>
      <c r="M115" s="84"/>
      <c r="N115" s="75"/>
    </row>
    <row r="116" spans="1:14" ht="8.1" customHeight="1" x14ac:dyDescent="0.15">
      <c r="A116" s="77"/>
      <c r="B116" s="82"/>
      <c r="C116" s="82"/>
      <c r="D116" s="82"/>
      <c r="E116" s="81"/>
      <c r="G116" s="77"/>
      <c r="H116" s="82"/>
      <c r="I116" s="82"/>
      <c r="J116" s="82"/>
      <c r="K116" s="83"/>
      <c r="L116" s="82"/>
      <c r="M116" s="84"/>
      <c r="N116" s="75"/>
    </row>
    <row r="117" spans="1:14" ht="3" customHeight="1" x14ac:dyDescent="0.15">
      <c r="A117" s="67"/>
      <c r="B117" s="78"/>
      <c r="C117" s="78"/>
      <c r="D117" s="78"/>
      <c r="E117" s="79"/>
      <c r="G117" s="67"/>
      <c r="H117" s="78"/>
      <c r="I117" s="78"/>
      <c r="J117" s="78"/>
      <c r="K117" s="76"/>
      <c r="L117" s="78"/>
      <c r="M117" s="80"/>
      <c r="N117" s="75"/>
    </row>
    <row r="118" spans="1:14" s="11" customFormat="1" ht="9" x14ac:dyDescent="0.15">
      <c r="A118" s="69" t="s">
        <v>82</v>
      </c>
      <c r="B118" s="66">
        <v>80547094.900000006</v>
      </c>
      <c r="C118" s="66">
        <v>7729224.9800000004</v>
      </c>
      <c r="D118" s="66" t="s">
        <v>98</v>
      </c>
      <c r="E118" s="86">
        <v>72817869.920000002</v>
      </c>
      <c r="G118" s="69" t="s">
        <v>82</v>
      </c>
      <c r="H118" s="66">
        <v>103279527.95</v>
      </c>
      <c r="I118" s="66">
        <f>+I96+I114</f>
        <v>79112278.50999999</v>
      </c>
      <c r="J118" s="66">
        <f>+J96+J114</f>
        <v>24167249.440000001</v>
      </c>
      <c r="K118" s="87">
        <f>IF(ISERROR((H118-I118)/ABS(I118)),"",(H118-I118)/ABS(I118))</f>
        <v>0.30548038680171763</v>
      </c>
      <c r="L118" s="66">
        <v>212808022</v>
      </c>
      <c r="M118" s="88">
        <f>H118/L118</f>
        <v>0.48531783237945797</v>
      </c>
      <c r="N118" s="71"/>
    </row>
    <row r="119" spans="1:14" ht="3" customHeight="1" x14ac:dyDescent="0.15">
      <c r="A119" s="77"/>
      <c r="B119" s="82"/>
      <c r="C119" s="82"/>
      <c r="D119" s="82"/>
      <c r="E119" s="81"/>
      <c r="G119" s="77"/>
      <c r="H119" s="82"/>
      <c r="I119" s="82"/>
      <c r="J119" s="82"/>
      <c r="K119" s="83"/>
      <c r="L119" s="82"/>
      <c r="M119" s="84"/>
      <c r="N119" s="75"/>
    </row>
    <row r="120" spans="1:14" ht="8.1" customHeight="1" x14ac:dyDescent="0.15">
      <c r="A120" s="74"/>
      <c r="B120" s="82"/>
      <c r="C120" s="82"/>
      <c r="D120" s="82"/>
      <c r="E120" s="81"/>
      <c r="G120" s="73"/>
      <c r="H120" s="82"/>
      <c r="I120" s="82"/>
      <c r="J120" s="82"/>
      <c r="K120" s="83"/>
      <c r="L120" s="82"/>
      <c r="M120" s="84"/>
      <c r="N120" s="75"/>
    </row>
    <row r="121" spans="1:14" ht="3" customHeight="1" x14ac:dyDescent="0.15">
      <c r="A121" s="67"/>
      <c r="B121" s="78"/>
      <c r="C121" s="78"/>
      <c r="D121" s="78"/>
      <c r="E121" s="79"/>
      <c r="G121" s="67"/>
      <c r="H121" s="78"/>
      <c r="I121" s="78"/>
      <c r="J121" s="78"/>
      <c r="K121" s="92"/>
      <c r="L121" s="78"/>
      <c r="M121" s="80"/>
      <c r="N121" s="75"/>
    </row>
    <row r="122" spans="1:14" s="11" customFormat="1" ht="9" x14ac:dyDescent="0.15">
      <c r="A122" s="69" t="s">
        <v>9</v>
      </c>
      <c r="B122" s="66">
        <v>428253989.92000002</v>
      </c>
      <c r="C122" s="66">
        <v>65285610.130000003</v>
      </c>
      <c r="D122" s="66">
        <v>3518338.75</v>
      </c>
      <c r="E122" s="86">
        <v>366486718.54000002</v>
      </c>
      <c r="G122" s="69" t="s">
        <v>9</v>
      </c>
      <c r="H122" s="66">
        <v>1106011545.73</v>
      </c>
      <c r="I122" s="66">
        <f>+I88+I118</f>
        <v>917613661.41999996</v>
      </c>
      <c r="J122" s="66">
        <f>+J88+J118</f>
        <v>188397884.31</v>
      </c>
      <c r="K122" s="87">
        <f>IF(ISERROR((H122-I122)/ABS(I122)),"",(H122-I122)/ABS(I122))</f>
        <v>0.2053128590287723</v>
      </c>
      <c r="L122" s="66">
        <v>2259526228</v>
      </c>
      <c r="M122" s="88">
        <f>H122/L122</f>
        <v>0.48948825290201503</v>
      </c>
      <c r="N122" s="71"/>
    </row>
    <row r="123" spans="1:14" ht="3" customHeight="1" x14ac:dyDescent="0.15">
      <c r="A123" s="73"/>
      <c r="B123" s="82"/>
      <c r="C123" s="82"/>
      <c r="D123" s="82"/>
      <c r="E123" s="81"/>
      <c r="G123" s="73"/>
      <c r="H123" s="82"/>
      <c r="I123" s="82"/>
      <c r="J123" s="82"/>
      <c r="K123" s="93"/>
      <c r="L123" s="82"/>
      <c r="M123" s="94"/>
      <c r="N123" s="75"/>
    </row>
    <row r="124" spans="1:14" ht="6" customHeight="1" x14ac:dyDescent="0.15">
      <c r="A124" s="75"/>
      <c r="B124" s="95"/>
      <c r="C124" s="95"/>
      <c r="D124" s="95"/>
      <c r="E124" s="95"/>
      <c r="G124" s="75"/>
      <c r="H124" s="95"/>
      <c r="I124" s="95"/>
      <c r="J124" s="95"/>
      <c r="K124" s="75"/>
      <c r="L124" s="95"/>
      <c r="M124" s="75"/>
      <c r="N124" s="75"/>
    </row>
    <row r="125" spans="1:14" ht="9" customHeight="1" x14ac:dyDescent="0.15">
      <c r="A125" s="62" t="s">
        <v>83</v>
      </c>
      <c r="B125" s="63">
        <v>899999.99</v>
      </c>
      <c r="C125" s="38"/>
      <c r="D125" s="95"/>
      <c r="E125" s="96"/>
      <c r="G125" s="62" t="s">
        <v>83</v>
      </c>
      <c r="H125" s="63">
        <v>1363110.57</v>
      </c>
      <c r="I125" s="38"/>
      <c r="J125" s="95"/>
      <c r="K125" s="75"/>
      <c r="L125" s="95"/>
      <c r="M125" s="75"/>
      <c r="N125" s="75"/>
    </row>
    <row r="126" spans="1:14" ht="9.75" customHeight="1" x14ac:dyDescent="0.15">
      <c r="A126" s="101" t="s">
        <v>130</v>
      </c>
      <c r="B126" s="101"/>
      <c r="C126" s="101"/>
      <c r="D126" s="101"/>
      <c r="E126" s="101"/>
      <c r="F126" s="6"/>
      <c r="G126" s="101"/>
      <c r="H126" s="101"/>
      <c r="I126" s="101"/>
      <c r="J126" s="101"/>
      <c r="K126" s="101"/>
      <c r="L126" s="101"/>
      <c r="M126" s="101"/>
    </row>
    <row r="127" spans="1:14" ht="8.1" customHeight="1" x14ac:dyDescent="0.15">
      <c r="A127" s="50"/>
      <c r="B127" s="50"/>
      <c r="C127" s="50"/>
      <c r="D127" s="50"/>
      <c r="E127" s="50"/>
      <c r="F127" s="6"/>
      <c r="G127" s="50"/>
      <c r="H127" s="50"/>
      <c r="I127" s="50"/>
      <c r="J127" s="50"/>
      <c r="K127" s="50"/>
      <c r="L127" s="50"/>
      <c r="M127" s="50"/>
    </row>
    <row r="128" spans="1:14" ht="8.25" customHeight="1" x14ac:dyDescent="0.15">
      <c r="A128" s="97" t="s">
        <v>39</v>
      </c>
      <c r="B128" s="47"/>
      <c r="C128" s="98" t="s">
        <v>40</v>
      </c>
      <c r="D128" s="49"/>
      <c r="E128" s="47"/>
      <c r="G128" s="101"/>
      <c r="H128" s="101"/>
      <c r="I128" s="101"/>
      <c r="J128" s="101"/>
      <c r="K128" s="101"/>
      <c r="L128" s="101"/>
      <c r="M128" s="101"/>
    </row>
    <row r="129" spans="1:13" ht="9" customHeight="1" x14ac:dyDescent="0.15">
      <c r="A129" s="97" t="s">
        <v>15</v>
      </c>
      <c r="C129" s="99" t="s">
        <v>92</v>
      </c>
      <c r="D129" s="14"/>
      <c r="E129" s="14"/>
      <c r="G129" s="101" t="str">
        <f>+A126</f>
        <v>Vitoria-Gasteizen, 2021eko ABUZTUAREN 6an / Vitoria-Gasteiz, 6 de AGOSTO DE 2021</v>
      </c>
      <c r="H129" s="101"/>
      <c r="I129" s="101"/>
      <c r="J129" s="101"/>
      <c r="K129" s="101"/>
      <c r="L129" s="101"/>
      <c r="M129" s="101"/>
    </row>
    <row r="130" spans="1:13" ht="9" customHeight="1" x14ac:dyDescent="0.15">
      <c r="A130" s="97"/>
      <c r="C130" s="99"/>
      <c r="D130" s="14"/>
      <c r="E130" s="14"/>
      <c r="G130" s="97"/>
      <c r="H130" s="14"/>
      <c r="I130" s="14"/>
      <c r="J130" s="99"/>
      <c r="L130" s="14"/>
    </row>
    <row r="131" spans="1:13" ht="9" customHeight="1" x14ac:dyDescent="0.15">
      <c r="A131" s="97"/>
      <c r="C131" s="99"/>
      <c r="D131" s="14"/>
      <c r="E131" s="14"/>
      <c r="G131" s="97"/>
      <c r="H131" s="14"/>
      <c r="I131" s="14"/>
      <c r="J131" s="99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95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3:13" ht="9" x14ac:dyDescent="0.15">
      <c r="M266" s="100"/>
    </row>
  </sheetData>
  <mergeCells count="4">
    <mergeCell ref="A126:E126"/>
    <mergeCell ref="G126:M126"/>
    <mergeCell ref="G128:M128"/>
    <mergeCell ref="G129:M129"/>
  </mergeCells>
  <printOptions horizontalCentered="1" gridLinesSet="0"/>
  <pageMargins left="0" right="0" top="0" bottom="0" header="0" footer="3.937007874015748E-2"/>
  <pageSetup paperSize="9" scale="82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7169" r:id="rId4">
          <objectPr defaultSize="0" autoPict="0" r:id="rId5">
            <anchor moveWithCells="1" sizeWithCells="1">
              <from>
                <xdr:col>4</xdr:col>
                <xdr:colOff>114300</xdr:colOff>
                <xdr:row>123</xdr:row>
                <xdr:rowOff>57150</xdr:rowOff>
              </from>
              <to>
                <xdr:col>4</xdr:col>
                <xdr:colOff>514350</xdr:colOff>
                <xdr:row>131</xdr:row>
                <xdr:rowOff>38100</xdr:rowOff>
              </to>
            </anchor>
          </objectPr>
        </oleObject>
      </mc:Choice>
      <mc:Fallback>
        <oleObject progId="Word.Picture.8" shapeId="7169" r:id="rId4"/>
      </mc:Fallback>
    </mc:AlternateContent>
    <mc:AlternateContent xmlns:mc="http://schemas.openxmlformats.org/markup-compatibility/2006">
      <mc:Choice Requires="x14">
        <oleObject progId="Word.Picture.8" shapeId="7170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371475</xdr:colOff>
                <xdr:row>131</xdr:row>
                <xdr:rowOff>57150</xdr:rowOff>
              </to>
            </anchor>
          </objectPr>
        </oleObject>
      </mc:Choice>
      <mc:Fallback>
        <oleObject progId="Word.Picture.8" shapeId="7170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91520-6770-4339-AA4B-F34211958065}">
  <dimension ref="A1:N266"/>
  <sheetViews>
    <sheetView showGridLines="0" topLeftCell="C1" workbookViewId="0">
      <selection activeCell="M15" sqref="M15"/>
    </sheetView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10.285156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/>
    <row r="3" spans="1:14" ht="8.1" customHeight="1" x14ac:dyDescent="0.15"/>
    <row r="4" spans="1:14" ht="8.1" customHeight="1" x14ac:dyDescent="0.15"/>
    <row r="5" spans="1:14" ht="8.1" customHeight="1" x14ac:dyDescent="0.15"/>
    <row r="6" spans="1:14" ht="8.1" customHeight="1" x14ac:dyDescent="0.15"/>
    <row r="7" spans="1:14" x14ac:dyDescent="0.15">
      <c r="E7" s="16" t="s">
        <v>114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0" t="s">
        <v>131</v>
      </c>
      <c r="B9" s="69" t="s">
        <v>26</v>
      </c>
      <c r="C9" s="69" t="s">
        <v>16</v>
      </c>
      <c r="D9" s="69" t="s">
        <v>28</v>
      </c>
      <c r="E9" s="70" t="s">
        <v>17</v>
      </c>
      <c r="G9" s="60" t="s">
        <v>132</v>
      </c>
      <c r="H9" s="69" t="s">
        <v>19</v>
      </c>
      <c r="I9" s="69" t="s">
        <v>29</v>
      </c>
      <c r="J9" s="69" t="s">
        <v>20</v>
      </c>
      <c r="K9" s="69" t="s">
        <v>21</v>
      </c>
      <c r="L9" s="69" t="s">
        <v>33</v>
      </c>
      <c r="M9" s="70" t="s">
        <v>24</v>
      </c>
      <c r="N9" s="71"/>
    </row>
    <row r="10" spans="1:14" s="11" customFormat="1" ht="10.5" x14ac:dyDescent="0.15">
      <c r="A10" s="60"/>
      <c r="B10" s="69" t="s">
        <v>27</v>
      </c>
      <c r="C10" s="69"/>
      <c r="D10" s="69" t="s">
        <v>26</v>
      </c>
      <c r="E10" s="70"/>
      <c r="G10" s="60"/>
      <c r="H10" s="69" t="s">
        <v>31</v>
      </c>
      <c r="I10" s="69" t="s">
        <v>35</v>
      </c>
      <c r="J10" s="69"/>
      <c r="K10" s="69"/>
      <c r="L10" s="69" t="s">
        <v>34</v>
      </c>
      <c r="M10" s="70"/>
      <c r="N10" s="71"/>
    </row>
    <row r="11" spans="1:14" s="11" customFormat="1" ht="10.5" x14ac:dyDescent="0.15">
      <c r="A11" s="60" t="s">
        <v>133</v>
      </c>
      <c r="B11" s="69" t="s">
        <v>25</v>
      </c>
      <c r="C11" s="69" t="s">
        <v>13</v>
      </c>
      <c r="D11" s="69" t="s">
        <v>14</v>
      </c>
      <c r="E11" s="70" t="s">
        <v>18</v>
      </c>
      <c r="G11" s="60" t="s">
        <v>134</v>
      </c>
      <c r="H11" s="69" t="s">
        <v>32</v>
      </c>
      <c r="I11" s="69" t="s">
        <v>30</v>
      </c>
      <c r="J11" s="69" t="s">
        <v>12</v>
      </c>
      <c r="K11" s="69" t="s">
        <v>22</v>
      </c>
      <c r="L11" s="69" t="s">
        <v>23</v>
      </c>
      <c r="M11" s="70" t="s">
        <v>36</v>
      </c>
      <c r="N11" s="71"/>
    </row>
    <row r="12" spans="1:14" ht="5.0999999999999996" customHeight="1" x14ac:dyDescent="0.15">
      <c r="A12" s="7"/>
      <c r="B12" s="5"/>
      <c r="C12" s="5"/>
      <c r="D12" s="5"/>
      <c r="E12" s="9"/>
      <c r="G12" s="72"/>
      <c r="H12" s="73"/>
      <c r="I12" s="73"/>
      <c r="J12" s="73"/>
      <c r="K12" s="73"/>
      <c r="L12" s="73"/>
      <c r="M12" s="74"/>
      <c r="N12" s="75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7"/>
      <c r="I13" s="67"/>
      <c r="J13" s="67"/>
      <c r="K13" s="76"/>
      <c r="L13" s="67"/>
      <c r="M13" s="77"/>
      <c r="N13" s="75"/>
    </row>
    <row r="14" spans="1:14" ht="9" customHeight="1" x14ac:dyDescent="0.15">
      <c r="A14" s="67" t="s">
        <v>0</v>
      </c>
      <c r="B14" s="4"/>
      <c r="C14" s="4"/>
      <c r="D14" s="4"/>
      <c r="E14" s="10"/>
      <c r="G14" s="67" t="s">
        <v>0</v>
      </c>
      <c r="H14" s="67"/>
      <c r="I14" s="67"/>
      <c r="J14" s="67"/>
      <c r="K14" s="76"/>
      <c r="L14" s="67"/>
      <c r="M14" s="77"/>
      <c r="N14" s="75"/>
    </row>
    <row r="15" spans="1:14" ht="9" x14ac:dyDescent="0.15">
      <c r="A15" s="67" t="s">
        <v>84</v>
      </c>
      <c r="B15" s="78">
        <v>121305334.83</v>
      </c>
      <c r="C15" s="78" t="s">
        <v>98</v>
      </c>
      <c r="D15" s="78">
        <v>172629.81</v>
      </c>
      <c r="E15" s="79">
        <v>121477964.64</v>
      </c>
      <c r="G15" s="67" t="s">
        <v>84</v>
      </c>
      <c r="H15" s="78">
        <v>553717762.85000002</v>
      </c>
      <c r="I15" s="78">
        <v>530914146.63</v>
      </c>
      <c r="J15" s="78">
        <v>22803616.219999999</v>
      </c>
      <c r="K15" s="76">
        <f>IF(ISERROR((H15-I15)/ABS(I15)),"",(H15-I15)/ABS(I15))</f>
        <v>4.2951607834801439E-2</v>
      </c>
      <c r="L15" s="78">
        <v>851200000</v>
      </c>
      <c r="M15" s="80">
        <f t="shared" ref="M15:M20" si="0">H15/L15</f>
        <v>0.65051428906249997</v>
      </c>
      <c r="N15" s="75"/>
    </row>
    <row r="16" spans="1:14" ht="9" x14ac:dyDescent="0.15">
      <c r="A16" s="67" t="s">
        <v>46</v>
      </c>
      <c r="B16" s="78">
        <v>1840192.57</v>
      </c>
      <c r="C16" s="78" t="s">
        <v>98</v>
      </c>
      <c r="D16" s="78">
        <v>33386.160000000003</v>
      </c>
      <c r="E16" s="79">
        <v>1873578.73</v>
      </c>
      <c r="G16" s="67" t="s">
        <v>46</v>
      </c>
      <c r="H16" s="78">
        <v>13461341.789999999</v>
      </c>
      <c r="I16" s="78">
        <v>15803315.27</v>
      </c>
      <c r="J16" s="78">
        <v>-2341973.48</v>
      </c>
      <c r="K16" s="76">
        <f t="shared" ref="K16:K24" si="1">IF(ISERROR((H16-I16)/ABS(I16)),"",(H16-I16)/ABS(I16))</f>
        <v>-0.14819507426051626</v>
      </c>
      <c r="L16" s="78">
        <v>19400000</v>
      </c>
      <c r="M16" s="80">
        <f t="shared" si="0"/>
        <v>0.69388359742268035</v>
      </c>
      <c r="N16" s="75"/>
    </row>
    <row r="17" spans="1:14" ht="9" x14ac:dyDescent="0.15">
      <c r="A17" s="67" t="s">
        <v>47</v>
      </c>
      <c r="B17" s="78">
        <v>1863864.05</v>
      </c>
      <c r="C17" s="78" t="s">
        <v>98</v>
      </c>
      <c r="D17" s="78">
        <v>32794.26</v>
      </c>
      <c r="E17" s="79">
        <v>1896658.31</v>
      </c>
      <c r="G17" s="67" t="s">
        <v>47</v>
      </c>
      <c r="H17" s="78">
        <v>6139721.9199999999</v>
      </c>
      <c r="I17" s="78">
        <v>6026085.6100000003</v>
      </c>
      <c r="J17" s="78">
        <v>113636.31</v>
      </c>
      <c r="K17" s="76">
        <f t="shared" si="1"/>
        <v>1.8857400534009271E-2</v>
      </c>
      <c r="L17" s="78">
        <v>8600000</v>
      </c>
      <c r="M17" s="80">
        <f t="shared" si="0"/>
        <v>0.71392115348837204</v>
      </c>
      <c r="N17" s="75"/>
    </row>
    <row r="18" spans="1:14" ht="9" x14ac:dyDescent="0.15">
      <c r="A18" s="67" t="s">
        <v>63</v>
      </c>
      <c r="B18" s="78">
        <v>399429.58</v>
      </c>
      <c r="C18" s="78" t="s">
        <v>98</v>
      </c>
      <c r="D18" s="78" t="s">
        <v>98</v>
      </c>
      <c r="E18" s="79">
        <v>399429.58</v>
      </c>
      <c r="G18" s="67" t="s">
        <v>63</v>
      </c>
      <c r="H18" s="78">
        <v>3118309.32</v>
      </c>
      <c r="I18" s="78">
        <v>2305701.67</v>
      </c>
      <c r="J18" s="78">
        <v>812607.65</v>
      </c>
      <c r="K18" s="76">
        <f t="shared" si="1"/>
        <v>0.35243399463730274</v>
      </c>
      <c r="L18" s="78">
        <v>3200000</v>
      </c>
      <c r="M18" s="80">
        <f t="shared" si="0"/>
        <v>0.97447166249999995</v>
      </c>
      <c r="N18" s="75"/>
    </row>
    <row r="19" spans="1:14" ht="9" x14ac:dyDescent="0.15">
      <c r="A19" s="67" t="s">
        <v>64</v>
      </c>
      <c r="B19" s="78">
        <v>46842.559999999998</v>
      </c>
      <c r="C19" s="78" t="s">
        <v>98</v>
      </c>
      <c r="D19" s="78" t="s">
        <v>98</v>
      </c>
      <c r="E19" s="79">
        <v>46842.559999999998</v>
      </c>
      <c r="G19" s="67" t="s">
        <v>64</v>
      </c>
      <c r="H19" s="78">
        <v>717237.55</v>
      </c>
      <c r="I19" s="78">
        <v>216939.53</v>
      </c>
      <c r="J19" s="78">
        <v>500298.02</v>
      </c>
      <c r="K19" s="76">
        <f t="shared" si="1"/>
        <v>2.3061634732959919</v>
      </c>
      <c r="L19" s="78">
        <v>500000</v>
      </c>
      <c r="M19" s="80">
        <f t="shared" si="0"/>
        <v>1.4344751</v>
      </c>
      <c r="N19" s="75"/>
    </row>
    <row r="20" spans="1:14" ht="9" x14ac:dyDescent="0.15">
      <c r="A20" s="67" t="s">
        <v>48</v>
      </c>
      <c r="B20" s="78">
        <v>598800.6</v>
      </c>
      <c r="C20" s="78" t="s">
        <v>98</v>
      </c>
      <c r="D20" s="78">
        <v>42573.88</v>
      </c>
      <c r="E20" s="79">
        <v>641374.48</v>
      </c>
      <c r="G20" s="67" t="s">
        <v>48</v>
      </c>
      <c r="H20" s="78">
        <v>3175131.67</v>
      </c>
      <c r="I20" s="78">
        <v>8778738.0999999996</v>
      </c>
      <c r="J20" s="78">
        <v>-5603606.4299999997</v>
      </c>
      <c r="K20" s="76">
        <f t="shared" si="1"/>
        <v>-0.63831570849573471</v>
      </c>
      <c r="L20" s="78">
        <v>29900000</v>
      </c>
      <c r="M20" s="80">
        <f t="shared" si="0"/>
        <v>0.10619169464882942</v>
      </c>
      <c r="N20" s="75"/>
    </row>
    <row r="21" spans="1:14" ht="9" x14ac:dyDescent="0.15">
      <c r="A21" s="67" t="s">
        <v>65</v>
      </c>
      <c r="B21" s="78">
        <v>612873.79</v>
      </c>
      <c r="C21" s="78">
        <v>711.43</v>
      </c>
      <c r="D21" s="78">
        <v>276275.03999999998</v>
      </c>
      <c r="E21" s="79">
        <v>888437.4</v>
      </c>
      <c r="G21" s="67" t="s">
        <v>65</v>
      </c>
      <c r="H21" s="78">
        <v>-35519935.960000001</v>
      </c>
      <c r="I21" s="78">
        <v>-98588133.870000005</v>
      </c>
      <c r="J21" s="78">
        <v>63068197.909999996</v>
      </c>
      <c r="K21" s="76">
        <f t="shared" si="1"/>
        <v>0.63971388273930418</v>
      </c>
      <c r="L21" s="78">
        <v>-16300000</v>
      </c>
      <c r="M21" s="80"/>
      <c r="N21" s="75"/>
    </row>
    <row r="22" spans="1:14" ht="5.0999999999999996" customHeight="1" x14ac:dyDescent="0.15">
      <c r="A22" s="77"/>
      <c r="B22" s="81"/>
      <c r="C22" s="82"/>
      <c r="D22" s="82"/>
      <c r="E22" s="81"/>
      <c r="G22" s="77"/>
      <c r="H22" s="82"/>
      <c r="I22" s="82"/>
      <c r="J22" s="82"/>
      <c r="K22" s="83" t="str">
        <f t="shared" si="1"/>
        <v/>
      </c>
      <c r="L22" s="82"/>
      <c r="M22" s="84"/>
      <c r="N22" s="75"/>
    </row>
    <row r="23" spans="1:14" ht="3" customHeight="1" x14ac:dyDescent="0.15">
      <c r="A23" s="67"/>
      <c r="B23" s="78"/>
      <c r="C23" s="78"/>
      <c r="D23" s="78"/>
      <c r="E23" s="79"/>
      <c r="G23" s="67"/>
      <c r="H23" s="78"/>
      <c r="I23" s="78"/>
      <c r="J23" s="78"/>
      <c r="K23" s="76" t="str">
        <f t="shared" si="1"/>
        <v/>
      </c>
      <c r="L23" s="78"/>
      <c r="M23" s="80"/>
      <c r="N23" s="75"/>
    </row>
    <row r="24" spans="1:14" s="11" customFormat="1" ht="9" x14ac:dyDescent="0.15">
      <c r="A24" s="85" t="s">
        <v>2</v>
      </c>
      <c r="B24" s="66">
        <v>126667337.98</v>
      </c>
      <c r="C24" s="66">
        <v>711.43</v>
      </c>
      <c r="D24" s="66">
        <v>557659.15</v>
      </c>
      <c r="E24" s="86">
        <v>127224285.7</v>
      </c>
      <c r="G24" s="85" t="s">
        <v>2</v>
      </c>
      <c r="H24" s="66">
        <v>544809569.13999999</v>
      </c>
      <c r="I24" s="66">
        <v>465456792.94</v>
      </c>
      <c r="J24" s="66">
        <v>79352776.200000003</v>
      </c>
      <c r="K24" s="87">
        <f t="shared" si="1"/>
        <v>0.17048365692286505</v>
      </c>
      <c r="L24" s="66">
        <v>896500000</v>
      </c>
      <c r="M24" s="88">
        <f>H24/L24</f>
        <v>0.60770727176798656</v>
      </c>
      <c r="N24" s="71"/>
    </row>
    <row r="25" spans="1:14" ht="3" customHeight="1" x14ac:dyDescent="0.15">
      <c r="A25" s="77"/>
      <c r="B25" s="82"/>
      <c r="C25" s="82"/>
      <c r="D25" s="82"/>
      <c r="E25" s="81"/>
      <c r="G25" s="77"/>
      <c r="H25" s="82"/>
      <c r="I25" s="82"/>
      <c r="J25" s="82"/>
      <c r="K25" s="83"/>
      <c r="L25" s="82"/>
      <c r="M25" s="84"/>
      <c r="N25" s="75"/>
    </row>
    <row r="26" spans="1:14" ht="5.0999999999999996" customHeight="1" x14ac:dyDescent="0.15">
      <c r="A26" s="67"/>
      <c r="B26" s="78"/>
      <c r="C26" s="78"/>
      <c r="D26" s="78"/>
      <c r="E26" s="79"/>
      <c r="G26" s="67"/>
      <c r="H26" s="78"/>
      <c r="I26" s="78"/>
      <c r="J26" s="78"/>
      <c r="K26" s="76"/>
      <c r="L26" s="78"/>
      <c r="M26" s="80"/>
      <c r="N26" s="75"/>
    </row>
    <row r="27" spans="1:14" ht="9" customHeight="1" x14ac:dyDescent="0.15">
      <c r="A27" s="67" t="s">
        <v>3</v>
      </c>
      <c r="B27" s="78"/>
      <c r="C27" s="78"/>
      <c r="D27" s="78"/>
      <c r="E27" s="79"/>
      <c r="G27" s="67" t="s">
        <v>3</v>
      </c>
      <c r="H27" s="78"/>
      <c r="I27" s="78"/>
      <c r="J27" s="78"/>
      <c r="K27" s="76"/>
      <c r="L27" s="78"/>
      <c r="M27" s="80"/>
      <c r="N27" s="75"/>
    </row>
    <row r="28" spans="1:14" ht="9" x14ac:dyDescent="0.15">
      <c r="A28" s="67" t="s">
        <v>46</v>
      </c>
      <c r="B28" s="78">
        <v>1840192.56</v>
      </c>
      <c r="C28" s="78" t="s">
        <v>98</v>
      </c>
      <c r="D28" s="78">
        <v>33386.160000000003</v>
      </c>
      <c r="E28" s="79">
        <v>1873578.72</v>
      </c>
      <c r="G28" s="67" t="s">
        <v>46</v>
      </c>
      <c r="H28" s="78">
        <v>13461341.789999999</v>
      </c>
      <c r="I28" s="78">
        <v>15803315.130000001</v>
      </c>
      <c r="J28" s="78">
        <v>-2341973.34</v>
      </c>
      <c r="K28" s="76">
        <f t="shared" ref="K28:K31" si="2">IF(ISERROR((H28-I28)/ABS(I28)),"",(H28-I28)/ABS(I28))</f>
        <v>-0.14819506671446103</v>
      </c>
      <c r="L28" s="78">
        <v>19400000</v>
      </c>
      <c r="M28" s="80">
        <f>H28/L28</f>
        <v>0.69388359742268035</v>
      </c>
      <c r="N28" s="75"/>
    </row>
    <row r="29" spans="1:14" ht="9" x14ac:dyDescent="0.15">
      <c r="A29" s="67" t="s">
        <v>47</v>
      </c>
      <c r="B29" s="78">
        <v>1863864.05</v>
      </c>
      <c r="C29" s="78" t="s">
        <v>98</v>
      </c>
      <c r="D29" s="78">
        <v>32794.22</v>
      </c>
      <c r="E29" s="79">
        <v>1896658.27</v>
      </c>
      <c r="G29" s="67" t="s">
        <v>47</v>
      </c>
      <c r="H29" s="78">
        <v>6139721.6900000004</v>
      </c>
      <c r="I29" s="78">
        <v>6026085.4299999997</v>
      </c>
      <c r="J29" s="78">
        <v>113636.26</v>
      </c>
      <c r="K29" s="76">
        <f t="shared" si="2"/>
        <v>1.8857392800022205E-2</v>
      </c>
      <c r="L29" s="78">
        <v>8600000</v>
      </c>
      <c r="M29" s="80">
        <f>H29/L29</f>
        <v>0.71392112674418606</v>
      </c>
      <c r="N29" s="75"/>
    </row>
    <row r="30" spans="1:14" ht="9" x14ac:dyDescent="0.15">
      <c r="A30" s="67" t="s">
        <v>66</v>
      </c>
      <c r="B30" s="78">
        <v>399429.57</v>
      </c>
      <c r="C30" s="78" t="s">
        <v>98</v>
      </c>
      <c r="D30" s="78" t="s">
        <v>98</v>
      </c>
      <c r="E30" s="79">
        <v>399429.57</v>
      </c>
      <c r="G30" s="67" t="s">
        <v>66</v>
      </c>
      <c r="H30" s="78">
        <v>3118309.32</v>
      </c>
      <c r="I30" s="78">
        <v>2305701.63</v>
      </c>
      <c r="J30" s="78">
        <v>812607.69</v>
      </c>
      <c r="K30" s="76">
        <f t="shared" si="2"/>
        <v>0.35243401809973129</v>
      </c>
      <c r="L30" s="78">
        <v>3200000</v>
      </c>
      <c r="M30" s="80">
        <f>H30/L30</f>
        <v>0.97447166249999995</v>
      </c>
      <c r="N30" s="75"/>
    </row>
    <row r="31" spans="1:14" ht="9" x14ac:dyDescent="0.15">
      <c r="A31" s="67" t="s">
        <v>1</v>
      </c>
      <c r="B31" s="78">
        <v>80939129.959999993</v>
      </c>
      <c r="C31" s="78">
        <v>22982.18</v>
      </c>
      <c r="D31" s="78">
        <v>42547.37</v>
      </c>
      <c r="E31" s="79">
        <v>80958695.150000006</v>
      </c>
      <c r="G31" s="67" t="s">
        <v>1</v>
      </c>
      <c r="H31" s="78">
        <v>95867083.269999996</v>
      </c>
      <c r="I31" s="78">
        <v>78549780.700000003</v>
      </c>
      <c r="J31" s="78">
        <v>17317302.57</v>
      </c>
      <c r="K31" s="76">
        <f t="shared" si="2"/>
        <v>0.22046277425189542</v>
      </c>
      <c r="L31" s="78">
        <v>96600000</v>
      </c>
      <c r="M31" s="80">
        <f>H31/L31</f>
        <v>0.99241287028985503</v>
      </c>
      <c r="N31" s="75"/>
    </row>
    <row r="32" spans="1:14" ht="5.0999999999999996" customHeight="1" x14ac:dyDescent="0.15">
      <c r="A32" s="77"/>
      <c r="B32" s="82"/>
      <c r="C32" s="82"/>
      <c r="D32" s="82"/>
      <c r="E32" s="81"/>
      <c r="G32" s="77"/>
      <c r="H32" s="82"/>
      <c r="I32" s="82"/>
      <c r="J32" s="82"/>
      <c r="K32" s="83"/>
      <c r="L32" s="82"/>
      <c r="M32" s="84"/>
      <c r="N32" s="75"/>
    </row>
    <row r="33" spans="1:14" ht="3" customHeight="1" x14ac:dyDescent="0.15">
      <c r="A33" s="67"/>
      <c r="B33" s="78"/>
      <c r="C33" s="78"/>
      <c r="D33" s="78"/>
      <c r="E33" s="79"/>
      <c r="G33" s="67"/>
      <c r="H33" s="78"/>
      <c r="I33" s="78"/>
      <c r="J33" s="78"/>
      <c r="K33" s="76"/>
      <c r="L33" s="78"/>
      <c r="M33" s="80"/>
      <c r="N33" s="75"/>
    </row>
    <row r="34" spans="1:14" s="11" customFormat="1" ht="9" x14ac:dyDescent="0.15">
      <c r="A34" s="69" t="s">
        <v>11</v>
      </c>
      <c r="B34" s="66">
        <v>85042616.140000001</v>
      </c>
      <c r="C34" s="66">
        <v>22982.18</v>
      </c>
      <c r="D34" s="66">
        <v>108727.75</v>
      </c>
      <c r="E34" s="86">
        <v>85128361.709999993</v>
      </c>
      <c r="G34" s="69" t="s">
        <v>11</v>
      </c>
      <c r="H34" s="66">
        <v>118586456.06999999</v>
      </c>
      <c r="I34" s="66">
        <v>102684882.89</v>
      </c>
      <c r="J34" s="66">
        <v>15901573.18</v>
      </c>
      <c r="K34" s="87">
        <f>IF(ISERROR((H34-I34)/ABS(I34)),"",(H34-I34)/ABS(I34))</f>
        <v>0.15485797648553945</v>
      </c>
      <c r="L34" s="66">
        <v>127800000</v>
      </c>
      <c r="M34" s="88">
        <f>H34/L34</f>
        <v>0.92790654201877931</v>
      </c>
      <c r="N34" s="71"/>
    </row>
    <row r="35" spans="1:14" ht="3" customHeight="1" x14ac:dyDescent="0.15">
      <c r="A35" s="77"/>
      <c r="B35" s="82"/>
      <c r="C35" s="82"/>
      <c r="D35" s="82"/>
      <c r="E35" s="81"/>
      <c r="G35" s="77"/>
      <c r="H35" s="82"/>
      <c r="I35" s="82"/>
      <c r="J35" s="82"/>
      <c r="K35" s="83"/>
      <c r="L35" s="82"/>
      <c r="M35" s="84"/>
      <c r="N35" s="75"/>
    </row>
    <row r="36" spans="1:14" ht="5.0999999999999996" customHeight="1" x14ac:dyDescent="0.15">
      <c r="A36" s="77"/>
      <c r="B36" s="78"/>
      <c r="C36" s="78"/>
      <c r="D36" s="78"/>
      <c r="E36" s="79"/>
      <c r="G36" s="67"/>
      <c r="H36" s="78"/>
      <c r="I36" s="78"/>
      <c r="J36" s="78"/>
      <c r="K36" s="76"/>
      <c r="L36" s="78"/>
      <c r="M36" s="80"/>
      <c r="N36" s="75"/>
    </row>
    <row r="37" spans="1:14" ht="9" x14ac:dyDescent="0.15">
      <c r="A37" s="67" t="s">
        <v>67</v>
      </c>
      <c r="B37" s="78">
        <v>1468819.89</v>
      </c>
      <c r="C37" s="78" t="s">
        <v>98</v>
      </c>
      <c r="D37" s="78">
        <v>3058.98</v>
      </c>
      <c r="E37" s="79">
        <v>1471878.87</v>
      </c>
      <c r="G37" s="67" t="s">
        <v>67</v>
      </c>
      <c r="H37" s="78">
        <v>11634533.34</v>
      </c>
      <c r="I37" s="78">
        <v>8120811.4900000002</v>
      </c>
      <c r="J37" s="78">
        <v>3513721.85</v>
      </c>
      <c r="K37" s="76">
        <f t="shared" ref="K37:K42" si="3">IF(ISERROR((H37-I37)/ABS(I37)),"",(H37-I37)/ABS(I37))</f>
        <v>0.43268112482684901</v>
      </c>
      <c r="L37" s="78">
        <v>13000000</v>
      </c>
      <c r="M37" s="80">
        <f>H37/L37</f>
        <v>0.89496410307692309</v>
      </c>
      <c r="N37" s="75"/>
    </row>
    <row r="38" spans="1:14" ht="9" x14ac:dyDescent="0.15">
      <c r="A38" s="67" t="s">
        <v>91</v>
      </c>
      <c r="B38" s="78">
        <v>73512.479999999996</v>
      </c>
      <c r="C38" s="78" t="s">
        <v>98</v>
      </c>
      <c r="D38" s="78">
        <v>8181.74</v>
      </c>
      <c r="E38" s="79">
        <v>81694.22</v>
      </c>
      <c r="G38" s="67" t="s">
        <v>91</v>
      </c>
      <c r="H38" s="78">
        <v>18880438.52</v>
      </c>
      <c r="I38" s="78">
        <v>23030270.809999999</v>
      </c>
      <c r="J38" s="78">
        <v>-4149832.29</v>
      </c>
      <c r="K38" s="76">
        <f t="shared" si="3"/>
        <v>-0.18019033836971191</v>
      </c>
      <c r="L38" s="78">
        <v>24100000</v>
      </c>
      <c r="M38" s="80">
        <f>H38/L38</f>
        <v>0.78342068547717836</v>
      </c>
      <c r="N38" s="75"/>
    </row>
    <row r="39" spans="1:14" ht="9" x14ac:dyDescent="0.15">
      <c r="A39" s="67" t="s">
        <v>68</v>
      </c>
      <c r="B39" s="78">
        <v>845359.09</v>
      </c>
      <c r="C39" s="78" t="s">
        <v>98</v>
      </c>
      <c r="D39" s="78" t="s">
        <v>98</v>
      </c>
      <c r="E39" s="79">
        <v>845359.09</v>
      </c>
      <c r="G39" s="67" t="s">
        <v>68</v>
      </c>
      <c r="H39" s="78">
        <v>5816793.29</v>
      </c>
      <c r="I39" s="78">
        <v>5804222.2599999998</v>
      </c>
      <c r="J39" s="78">
        <v>12571.03</v>
      </c>
      <c r="K39" s="76">
        <f t="shared" si="3"/>
        <v>2.16584228461304E-3</v>
      </c>
      <c r="L39" s="78">
        <v>9000000</v>
      </c>
      <c r="M39" s="80">
        <f>H39/L39</f>
        <v>0.64631036555555554</v>
      </c>
      <c r="N39" s="75"/>
    </row>
    <row r="40" spans="1:14" ht="9" x14ac:dyDescent="0.15">
      <c r="A40" s="67" t="s">
        <v>49</v>
      </c>
      <c r="B40" s="78">
        <v>3740744.32</v>
      </c>
      <c r="C40" s="78" t="s">
        <v>98</v>
      </c>
      <c r="D40" s="78" t="s">
        <v>98</v>
      </c>
      <c r="E40" s="79">
        <v>3740744.32</v>
      </c>
      <c r="G40" s="67" t="s">
        <v>49</v>
      </c>
      <c r="H40" s="78">
        <v>3745436.2</v>
      </c>
      <c r="I40" s="78">
        <v>3625842.81</v>
      </c>
      <c r="J40" s="78">
        <v>119593.39</v>
      </c>
      <c r="K40" s="76">
        <f t="shared" si="3"/>
        <v>3.2983611333112402E-2</v>
      </c>
      <c r="L40" s="78">
        <v>3700000</v>
      </c>
      <c r="M40" s="80">
        <f>H40/L40</f>
        <v>1.0122800540540542</v>
      </c>
      <c r="N40" s="75"/>
    </row>
    <row r="41" spans="1:14" ht="9" x14ac:dyDescent="0.15">
      <c r="A41" s="67" t="s">
        <v>69</v>
      </c>
      <c r="B41" s="78" t="s">
        <v>98</v>
      </c>
      <c r="C41" s="78" t="s">
        <v>98</v>
      </c>
      <c r="D41" s="78">
        <v>80.42</v>
      </c>
      <c r="E41" s="79">
        <v>80.42</v>
      </c>
      <c r="G41" s="67" t="s">
        <v>69</v>
      </c>
      <c r="H41" s="78">
        <v>2064131.86</v>
      </c>
      <c r="I41" s="78">
        <v>3194443.66</v>
      </c>
      <c r="J41" s="78">
        <v>-1130311.8</v>
      </c>
      <c r="K41" s="76">
        <f t="shared" si="3"/>
        <v>-0.35383682428132102</v>
      </c>
      <c r="L41" s="78">
        <v>6536660</v>
      </c>
      <c r="M41" s="80">
        <f>H41/L41</f>
        <v>0.31577776111959321</v>
      </c>
      <c r="N41" s="75"/>
    </row>
    <row r="42" spans="1:14" ht="9" x14ac:dyDescent="0.15">
      <c r="A42" s="67" t="s">
        <v>54</v>
      </c>
      <c r="B42" s="78"/>
      <c r="C42" s="78"/>
      <c r="D42" s="78"/>
      <c r="E42" s="79"/>
      <c r="G42" s="67" t="s">
        <v>54</v>
      </c>
      <c r="H42" s="78"/>
      <c r="I42" s="78"/>
      <c r="J42" s="78"/>
      <c r="K42" s="76" t="str">
        <f t="shared" si="3"/>
        <v/>
      </c>
      <c r="L42" s="78"/>
      <c r="M42" s="80"/>
      <c r="N42" s="75"/>
    </row>
    <row r="43" spans="1:14" ht="5.0999999999999996" customHeight="1" x14ac:dyDescent="0.15">
      <c r="A43" s="77"/>
      <c r="B43" s="82"/>
      <c r="C43" s="82"/>
      <c r="D43" s="82"/>
      <c r="E43" s="81"/>
      <c r="G43" s="77"/>
      <c r="H43" s="82"/>
      <c r="I43" s="82"/>
      <c r="J43" s="82"/>
      <c r="K43" s="83"/>
      <c r="L43" s="82"/>
      <c r="M43" s="84"/>
      <c r="N43" s="75"/>
    </row>
    <row r="44" spans="1:14" ht="3" customHeight="1" x14ac:dyDescent="0.15">
      <c r="A44" s="67"/>
      <c r="B44" s="78"/>
      <c r="C44" s="78"/>
      <c r="D44" s="78"/>
      <c r="E44" s="79"/>
      <c r="G44" s="67"/>
      <c r="H44" s="78"/>
      <c r="I44" s="78"/>
      <c r="J44" s="78"/>
      <c r="K44" s="76"/>
      <c r="L44" s="78"/>
      <c r="M44" s="80"/>
      <c r="N44" s="75"/>
    </row>
    <row r="45" spans="1:14" s="11" customFormat="1" ht="9" x14ac:dyDescent="0.15">
      <c r="A45" s="69" t="s">
        <v>37</v>
      </c>
      <c r="B45" s="66">
        <v>217838389.90000001</v>
      </c>
      <c r="C45" s="66">
        <v>23693.61</v>
      </c>
      <c r="D45" s="66">
        <v>677708.04</v>
      </c>
      <c r="E45" s="86">
        <v>218492404.33000001</v>
      </c>
      <c r="G45" s="69" t="s">
        <v>37</v>
      </c>
      <c r="H45" s="66">
        <v>705537358.41999996</v>
      </c>
      <c r="I45" s="66">
        <v>611917266.86000001</v>
      </c>
      <c r="J45" s="66">
        <v>93620091.560000002</v>
      </c>
      <c r="K45" s="87">
        <f>IF(ISERROR((H45-I45)/ABS(I45)),"",(H45-I45)/ABS(I45))</f>
        <v>0.15299468838394326</v>
      </c>
      <c r="L45" s="66">
        <v>1080636660</v>
      </c>
      <c r="M45" s="88">
        <f>H45/L45</f>
        <v>0.65289045294835724</v>
      </c>
      <c r="N45" s="71"/>
    </row>
    <row r="46" spans="1:14" ht="3" customHeight="1" x14ac:dyDescent="0.15">
      <c r="A46" s="77"/>
      <c r="B46" s="82"/>
      <c r="C46" s="82"/>
      <c r="D46" s="82"/>
      <c r="E46" s="81"/>
      <c r="G46" s="77"/>
      <c r="H46" s="82"/>
      <c r="I46" s="82"/>
      <c r="J46" s="82"/>
      <c r="K46" s="83"/>
      <c r="L46" s="82"/>
      <c r="M46" s="84"/>
      <c r="N46" s="75"/>
    </row>
    <row r="47" spans="1:14" ht="5.0999999999999996" customHeight="1" x14ac:dyDescent="0.15">
      <c r="A47" s="67"/>
      <c r="B47" s="78"/>
      <c r="C47" s="78"/>
      <c r="D47" s="78"/>
      <c r="E47" s="79"/>
      <c r="G47" s="67"/>
      <c r="H47" s="78"/>
      <c r="I47" s="78"/>
      <c r="J47" s="78"/>
      <c r="K47" s="76"/>
      <c r="L47" s="78"/>
      <c r="M47" s="80"/>
      <c r="N47" s="75"/>
    </row>
    <row r="48" spans="1:14" ht="9" x14ac:dyDescent="0.15">
      <c r="A48" s="67" t="s">
        <v>85</v>
      </c>
      <c r="B48" s="78">
        <v>117362595.70999999</v>
      </c>
      <c r="C48" s="78">
        <v>36052324.710000001</v>
      </c>
      <c r="D48" s="78">
        <v>320314.92</v>
      </c>
      <c r="E48" s="79">
        <v>81630585.920000002</v>
      </c>
      <c r="G48" s="67" t="s">
        <v>85</v>
      </c>
      <c r="H48" s="78">
        <v>413232903.39999998</v>
      </c>
      <c r="I48" s="78">
        <v>330282246.74000001</v>
      </c>
      <c r="J48" s="78">
        <v>82950656.659999996</v>
      </c>
      <c r="K48" s="76">
        <f t="shared" ref="K48:K65" si="4">IF(ISERROR((H48-I48)/ABS(I48)),"",(H48-I48)/ABS(I48))</f>
        <v>0.25115081866722061</v>
      </c>
      <c r="L48" s="78">
        <v>616911480</v>
      </c>
      <c r="M48" s="80">
        <f>H48/L48</f>
        <v>0.66984148746915839</v>
      </c>
      <c r="N48" s="75"/>
    </row>
    <row r="49" spans="1:14" ht="9" x14ac:dyDescent="0.15">
      <c r="A49" s="67" t="s">
        <v>70</v>
      </c>
      <c r="B49" s="78">
        <v>2212597.7400000002</v>
      </c>
      <c r="C49" s="78" t="s">
        <v>98</v>
      </c>
      <c r="D49" s="78">
        <v>7376.6</v>
      </c>
      <c r="E49" s="79">
        <v>2219974.34</v>
      </c>
      <c r="G49" s="67" t="s">
        <v>70</v>
      </c>
      <c r="H49" s="78">
        <v>17059032.190000001</v>
      </c>
      <c r="I49" s="78">
        <v>13169308.060000001</v>
      </c>
      <c r="J49" s="78">
        <v>3889724.13</v>
      </c>
      <c r="K49" s="76">
        <f t="shared" si="4"/>
        <v>0.29536283244937628</v>
      </c>
      <c r="L49" s="78">
        <v>20400000</v>
      </c>
      <c r="M49" s="80">
        <f>H49/L49</f>
        <v>0.836227068137255</v>
      </c>
      <c r="N49" s="75"/>
    </row>
    <row r="50" spans="1:14" ht="9" x14ac:dyDescent="0.15">
      <c r="A50" s="67" t="s">
        <v>50</v>
      </c>
      <c r="B50" s="78">
        <v>487214.22</v>
      </c>
      <c r="C50" s="78" t="s">
        <v>98</v>
      </c>
      <c r="D50" s="78">
        <v>4438.88</v>
      </c>
      <c r="E50" s="79">
        <v>491653.1</v>
      </c>
      <c r="G50" s="67" t="s">
        <v>50</v>
      </c>
      <c r="H50" s="78">
        <v>4711180.66</v>
      </c>
      <c r="I50" s="78">
        <v>4110152.12</v>
      </c>
      <c r="J50" s="78">
        <v>601028.54</v>
      </c>
      <c r="K50" s="76">
        <f t="shared" si="4"/>
        <v>0.14623024220329831</v>
      </c>
      <c r="L50" s="78">
        <v>5800000</v>
      </c>
      <c r="M50" s="80">
        <f>H50/L50</f>
        <v>0.81227252758620694</v>
      </c>
      <c r="N50" s="75"/>
    </row>
    <row r="51" spans="1:14" ht="9" x14ac:dyDescent="0.15">
      <c r="A51" s="67" t="s">
        <v>71</v>
      </c>
      <c r="B51" s="78">
        <v>140416.54</v>
      </c>
      <c r="C51" s="78" t="s">
        <v>98</v>
      </c>
      <c r="D51" s="78" t="s">
        <v>98</v>
      </c>
      <c r="E51" s="79">
        <v>140416.54</v>
      </c>
      <c r="G51" s="67" t="s">
        <v>71</v>
      </c>
      <c r="H51" s="78">
        <v>2961045.88</v>
      </c>
      <c r="I51" s="78">
        <v>1501357.8</v>
      </c>
      <c r="J51" s="78">
        <v>1459688.08</v>
      </c>
      <c r="K51" s="76">
        <f t="shared" si="4"/>
        <v>0.97224531021186278</v>
      </c>
      <c r="L51" s="78">
        <v>2500000</v>
      </c>
      <c r="M51" s="80">
        <f>H51/L51</f>
        <v>1.184418352</v>
      </c>
      <c r="N51" s="75"/>
    </row>
    <row r="52" spans="1:14" ht="9" x14ac:dyDescent="0.15">
      <c r="A52" s="67" t="s">
        <v>72</v>
      </c>
      <c r="B52" s="78"/>
      <c r="C52" s="78"/>
      <c r="D52" s="78"/>
      <c r="E52" s="79"/>
      <c r="G52" s="67" t="s">
        <v>72</v>
      </c>
      <c r="H52" s="78"/>
      <c r="I52" s="78"/>
      <c r="J52" s="78"/>
      <c r="K52" s="76" t="str">
        <f t="shared" si="4"/>
        <v/>
      </c>
      <c r="L52" s="78"/>
      <c r="M52" s="80"/>
      <c r="N52" s="75"/>
    </row>
    <row r="53" spans="1:14" ht="9" x14ac:dyDescent="0.15">
      <c r="A53" s="67" t="s">
        <v>51</v>
      </c>
      <c r="B53" s="78">
        <v>5005.67</v>
      </c>
      <c r="C53" s="78">
        <v>1628.3</v>
      </c>
      <c r="D53" s="78" t="s">
        <v>98</v>
      </c>
      <c r="E53" s="79">
        <v>3377.37</v>
      </c>
      <c r="G53" s="67" t="s">
        <v>51</v>
      </c>
      <c r="H53" s="78">
        <v>351602.21</v>
      </c>
      <c r="I53" s="78">
        <v>269258.46000000002</v>
      </c>
      <c r="J53" s="78">
        <v>82343.75</v>
      </c>
      <c r="K53" s="76">
        <f t="shared" si="4"/>
        <v>0.30581676059500595</v>
      </c>
      <c r="L53" s="78">
        <v>591328</v>
      </c>
      <c r="M53" s="80">
        <f>H53/L53</f>
        <v>0.59459760065479739</v>
      </c>
      <c r="N53" s="75"/>
    </row>
    <row r="54" spans="1:14" ht="9" x14ac:dyDescent="0.15">
      <c r="A54" s="67" t="s">
        <v>52</v>
      </c>
      <c r="B54" s="78">
        <v>865.76</v>
      </c>
      <c r="C54" s="78" t="s">
        <v>98</v>
      </c>
      <c r="D54" s="78" t="s">
        <v>98</v>
      </c>
      <c r="E54" s="79">
        <v>865.76</v>
      </c>
      <c r="G54" s="67" t="s">
        <v>52</v>
      </c>
      <c r="H54" s="78">
        <v>14333.61</v>
      </c>
      <c r="I54" s="78">
        <v>17010.64</v>
      </c>
      <c r="J54" s="78">
        <v>-2677.03</v>
      </c>
      <c r="K54" s="76">
        <f t="shared" si="4"/>
        <v>-0.15737385542225329</v>
      </c>
      <c r="L54" s="78">
        <v>8812</v>
      </c>
      <c r="M54" s="80">
        <f>H54/L54</f>
        <v>1.6266012256014526</v>
      </c>
      <c r="N54" s="75"/>
    </row>
    <row r="55" spans="1:14" ht="9" x14ac:dyDescent="0.15">
      <c r="A55" s="67" t="s">
        <v>4</v>
      </c>
      <c r="B55" s="78"/>
      <c r="C55" s="78"/>
      <c r="D55" s="78"/>
      <c r="E55" s="79"/>
      <c r="G55" s="67" t="s">
        <v>4</v>
      </c>
      <c r="H55" s="78"/>
      <c r="I55" s="78"/>
      <c r="J55" s="78"/>
      <c r="K55" s="76" t="str">
        <f t="shared" si="4"/>
        <v/>
      </c>
      <c r="L55" s="78"/>
      <c r="M55" s="80"/>
      <c r="N55" s="75"/>
    </row>
    <row r="56" spans="1:14" ht="9" x14ac:dyDescent="0.15">
      <c r="A56" s="67" t="s">
        <v>61</v>
      </c>
      <c r="B56" s="78">
        <v>9872202.8000000007</v>
      </c>
      <c r="C56" s="78" t="s">
        <v>98</v>
      </c>
      <c r="D56" s="78" t="s">
        <v>98</v>
      </c>
      <c r="E56" s="79">
        <v>9872202.8000000007</v>
      </c>
      <c r="G56" s="67" t="s">
        <v>61</v>
      </c>
      <c r="H56" s="78">
        <v>130274140.67</v>
      </c>
      <c r="I56" s="78">
        <v>111435691.95</v>
      </c>
      <c r="J56" s="78">
        <v>18838448.719999999</v>
      </c>
      <c r="K56" s="76">
        <f t="shared" si="4"/>
        <v>0.16905219854023618</v>
      </c>
      <c r="L56" s="78">
        <v>227469280</v>
      </c>
      <c r="M56" s="80">
        <f>H56/L56</f>
        <v>0.57271092021744652</v>
      </c>
      <c r="N56" s="75"/>
    </row>
    <row r="57" spans="1:14" ht="9" x14ac:dyDescent="0.15">
      <c r="A57" s="67" t="s">
        <v>45</v>
      </c>
      <c r="B57" s="78" t="s">
        <v>98</v>
      </c>
      <c r="C57" s="78" t="s">
        <v>98</v>
      </c>
      <c r="D57" s="78" t="s">
        <v>98</v>
      </c>
      <c r="E57" s="79" t="s">
        <v>98</v>
      </c>
      <c r="G57" s="67" t="s">
        <v>45</v>
      </c>
      <c r="H57" s="78">
        <v>-1337.06</v>
      </c>
      <c r="I57" s="78">
        <v>-17266.82</v>
      </c>
      <c r="J57" s="78">
        <v>15929.76</v>
      </c>
      <c r="K57" s="76">
        <f t="shared" si="4"/>
        <v>0.92256478031276168</v>
      </c>
      <c r="L57" s="78">
        <v>-21086</v>
      </c>
      <c r="M57" s="80">
        <f t="shared" ref="M57:M64" si="5">H57/L57</f>
        <v>6.3409845395048847E-2</v>
      </c>
      <c r="N57" s="75"/>
    </row>
    <row r="58" spans="1:14" ht="9" x14ac:dyDescent="0.15">
      <c r="A58" s="67" t="s">
        <v>53</v>
      </c>
      <c r="B58" s="78">
        <v>3424676.2</v>
      </c>
      <c r="C58" s="78" t="s">
        <v>98</v>
      </c>
      <c r="D58" s="78" t="s">
        <v>98</v>
      </c>
      <c r="E58" s="79">
        <v>3424676.2</v>
      </c>
      <c r="G58" s="67" t="s">
        <v>53</v>
      </c>
      <c r="H58" s="78">
        <v>27912931.960000001</v>
      </c>
      <c r="I58" s="78">
        <v>31541798.710000001</v>
      </c>
      <c r="J58" s="78">
        <v>-3628866.75</v>
      </c>
      <c r="K58" s="76">
        <f t="shared" si="4"/>
        <v>-0.11504945495861989</v>
      </c>
      <c r="L58" s="78">
        <v>62203700</v>
      </c>
      <c r="M58" s="80">
        <f t="shared" si="5"/>
        <v>0.44873427079096584</v>
      </c>
      <c r="N58" s="75"/>
    </row>
    <row r="59" spans="1:14" ht="9" x14ac:dyDescent="0.15">
      <c r="A59" s="67" t="s">
        <v>5</v>
      </c>
      <c r="B59" s="78">
        <v>68373.509999999995</v>
      </c>
      <c r="C59" s="78" t="s">
        <v>98</v>
      </c>
      <c r="D59" s="78" t="s">
        <v>98</v>
      </c>
      <c r="E59" s="79">
        <v>68373.509999999995</v>
      </c>
      <c r="G59" s="67" t="s">
        <v>5</v>
      </c>
      <c r="H59" s="78">
        <v>243960.84</v>
      </c>
      <c r="I59" s="78">
        <v>169050.37</v>
      </c>
      <c r="J59" s="78">
        <v>74910.47</v>
      </c>
      <c r="K59" s="76">
        <f t="shared" si="4"/>
        <v>0.44312514666486685</v>
      </c>
      <c r="L59" s="78">
        <v>227080</v>
      </c>
      <c r="M59" s="80">
        <f t="shared" si="5"/>
        <v>1.0743387352474898</v>
      </c>
      <c r="N59" s="75"/>
    </row>
    <row r="60" spans="1:14" ht="9" x14ac:dyDescent="0.15">
      <c r="A60" s="67" t="s">
        <v>42</v>
      </c>
      <c r="B60" s="78">
        <v>777439.48</v>
      </c>
      <c r="C60" s="78" t="s">
        <v>98</v>
      </c>
      <c r="D60" s="78" t="s">
        <v>98</v>
      </c>
      <c r="E60" s="79">
        <v>777439.48</v>
      </c>
      <c r="G60" s="67" t="s">
        <v>42</v>
      </c>
      <c r="H60" s="78">
        <v>6266563.2999999998</v>
      </c>
      <c r="I60" s="78">
        <v>5839309.8899999997</v>
      </c>
      <c r="J60" s="78">
        <v>427253.41</v>
      </c>
      <c r="K60" s="76">
        <f t="shared" si="4"/>
        <v>7.3168476763270429E-2</v>
      </c>
      <c r="L60" s="78">
        <v>9796880</v>
      </c>
      <c r="M60" s="80">
        <f t="shared" si="5"/>
        <v>0.63964887801014203</v>
      </c>
      <c r="N60" s="75"/>
    </row>
    <row r="61" spans="1:14" ht="9" x14ac:dyDescent="0.15">
      <c r="A61" s="67" t="s">
        <v>73</v>
      </c>
      <c r="B61" s="78"/>
      <c r="C61" s="78"/>
      <c r="D61" s="78"/>
      <c r="E61" s="79"/>
      <c r="G61" s="67" t="s">
        <v>73</v>
      </c>
      <c r="H61" s="78"/>
      <c r="I61" s="78"/>
      <c r="J61" s="78"/>
      <c r="K61" s="76" t="str">
        <f t="shared" si="4"/>
        <v/>
      </c>
      <c r="L61" s="78"/>
      <c r="M61" s="80"/>
      <c r="N61" s="75"/>
    </row>
    <row r="62" spans="1:14" ht="9" x14ac:dyDescent="0.15">
      <c r="A62" s="67" t="s">
        <v>74</v>
      </c>
      <c r="B62" s="78">
        <v>1256707.95</v>
      </c>
      <c r="C62" s="78" t="s">
        <v>98</v>
      </c>
      <c r="D62" s="78" t="s">
        <v>98</v>
      </c>
      <c r="E62" s="79">
        <v>1256707.95</v>
      </c>
      <c r="G62" s="67" t="s">
        <v>74</v>
      </c>
      <c r="H62" s="78">
        <v>8504738.8200000003</v>
      </c>
      <c r="I62" s="78">
        <v>7075519.3600000003</v>
      </c>
      <c r="J62" s="78">
        <v>1429219.46</v>
      </c>
      <c r="K62" s="76">
        <f t="shared" si="4"/>
        <v>0.201994989665324</v>
      </c>
      <c r="L62" s="78">
        <v>11800000</v>
      </c>
      <c r="M62" s="80">
        <f t="shared" si="5"/>
        <v>0.72074057796610169</v>
      </c>
      <c r="N62" s="75"/>
    </row>
    <row r="63" spans="1:14" ht="9" x14ac:dyDescent="0.15">
      <c r="A63" s="67" t="s">
        <v>75</v>
      </c>
      <c r="B63" s="78">
        <v>117482.54</v>
      </c>
      <c r="C63" s="78" t="s">
        <v>98</v>
      </c>
      <c r="D63" s="78" t="s">
        <v>98</v>
      </c>
      <c r="E63" s="79">
        <v>117482.54</v>
      </c>
      <c r="G63" s="67" t="s">
        <v>75</v>
      </c>
      <c r="H63" s="78">
        <v>994651.12</v>
      </c>
      <c r="I63" s="78">
        <v>868631.77</v>
      </c>
      <c r="J63" s="78">
        <v>126019.35</v>
      </c>
      <c r="K63" s="76">
        <f t="shared" si="4"/>
        <v>0.14507798857046178</v>
      </c>
      <c r="L63" s="78">
        <v>1400000</v>
      </c>
      <c r="M63" s="80">
        <f t="shared" si="5"/>
        <v>0.71046508571428568</v>
      </c>
      <c r="N63" s="75"/>
    </row>
    <row r="64" spans="1:14" ht="9" x14ac:dyDescent="0.15">
      <c r="A64" s="67" t="s">
        <v>76</v>
      </c>
      <c r="B64" s="78">
        <v>727.33</v>
      </c>
      <c r="C64" s="78" t="s">
        <v>98</v>
      </c>
      <c r="D64" s="78" t="s">
        <v>98</v>
      </c>
      <c r="E64" s="79">
        <v>727.33</v>
      </c>
      <c r="G64" s="67" t="s">
        <v>76</v>
      </c>
      <c r="H64" s="78">
        <v>99963.839999999997</v>
      </c>
      <c r="I64" s="78">
        <v>140767.67000000001</v>
      </c>
      <c r="J64" s="78">
        <v>-40803.83</v>
      </c>
      <c r="K64" s="76">
        <f t="shared" si="4"/>
        <v>-0.28986648709891988</v>
      </c>
      <c r="L64" s="78">
        <v>310000</v>
      </c>
      <c r="M64" s="80">
        <f t="shared" si="5"/>
        <v>0.32246399999999997</v>
      </c>
      <c r="N64" s="75"/>
    </row>
    <row r="65" spans="1:14" ht="9" x14ac:dyDescent="0.15">
      <c r="A65" s="67" t="s">
        <v>54</v>
      </c>
      <c r="B65" s="78" t="s">
        <v>98</v>
      </c>
      <c r="C65" s="78" t="s">
        <v>98</v>
      </c>
      <c r="D65" s="78" t="s">
        <v>98</v>
      </c>
      <c r="E65" s="79" t="s">
        <v>98</v>
      </c>
      <c r="G65" s="67" t="s">
        <v>54</v>
      </c>
      <c r="H65" s="78">
        <v>-13451.52</v>
      </c>
      <c r="I65" s="78">
        <v>-11901.03</v>
      </c>
      <c r="J65" s="78">
        <v>-1550.49</v>
      </c>
      <c r="K65" s="76">
        <f t="shared" si="4"/>
        <v>-0.13028200080161126</v>
      </c>
      <c r="L65" s="78">
        <v>-38928</v>
      </c>
      <c r="M65" s="80"/>
      <c r="N65" s="75"/>
    </row>
    <row r="66" spans="1:14" ht="5.0999999999999996" customHeight="1" x14ac:dyDescent="0.15">
      <c r="A66" s="77"/>
      <c r="B66" s="82"/>
      <c r="C66" s="82"/>
      <c r="D66" s="82"/>
      <c r="E66" s="81"/>
      <c r="G66" s="77"/>
      <c r="H66" s="82"/>
      <c r="I66" s="82"/>
      <c r="J66" s="82"/>
      <c r="K66" s="83"/>
      <c r="L66" s="82"/>
      <c r="M66" s="84"/>
      <c r="N66" s="75"/>
    </row>
    <row r="67" spans="1:14" ht="3" customHeight="1" x14ac:dyDescent="0.15">
      <c r="A67" s="67"/>
      <c r="B67" s="78"/>
      <c r="C67" s="78"/>
      <c r="D67" s="78"/>
      <c r="E67" s="79"/>
      <c r="G67" s="67"/>
      <c r="H67" s="78"/>
      <c r="I67" s="78"/>
      <c r="J67" s="78"/>
      <c r="K67" s="76"/>
      <c r="L67" s="78"/>
      <c r="M67" s="80"/>
      <c r="N67" s="75"/>
    </row>
    <row r="68" spans="1:14" s="11" customFormat="1" ht="9" x14ac:dyDescent="0.15">
      <c r="A68" s="69" t="s">
        <v>10</v>
      </c>
      <c r="B68" s="66">
        <v>135726305.44999999</v>
      </c>
      <c r="C68" s="66">
        <v>36053953.009999998</v>
      </c>
      <c r="D68" s="66">
        <v>332130.40000000002</v>
      </c>
      <c r="E68" s="86">
        <v>100004482.84</v>
      </c>
      <c r="G68" s="69" t="s">
        <v>10</v>
      </c>
      <c r="H68" s="66">
        <v>612612259.91999996</v>
      </c>
      <c r="I68" s="66">
        <v>506390935.69</v>
      </c>
      <c r="J68" s="66">
        <v>106221324.23</v>
      </c>
      <c r="K68" s="87">
        <f>IF(ISERROR((H68-I68)/ABS(I68)),"",(H68-I68)/ABS(I68))</f>
        <v>0.20976150389671672</v>
      </c>
      <c r="L68" s="66">
        <v>959358546</v>
      </c>
      <c r="M68" s="88">
        <f>H68/L68</f>
        <v>0.63856444754076325</v>
      </c>
      <c r="N68" s="71"/>
    </row>
    <row r="69" spans="1:14" ht="3" customHeight="1" x14ac:dyDescent="0.15">
      <c r="A69" s="77"/>
      <c r="B69" s="82"/>
      <c r="C69" s="82"/>
      <c r="D69" s="82"/>
      <c r="E69" s="81"/>
      <c r="G69" s="89"/>
      <c r="H69" s="82"/>
      <c r="I69" s="82"/>
      <c r="J69" s="82"/>
      <c r="K69" s="83"/>
      <c r="L69" s="82"/>
      <c r="M69" s="84"/>
      <c r="N69" s="75"/>
    </row>
    <row r="70" spans="1:14" ht="5.0999999999999996" customHeight="1" x14ac:dyDescent="0.15">
      <c r="A70" s="67"/>
      <c r="B70" s="78"/>
      <c r="C70" s="78"/>
      <c r="D70" s="78"/>
      <c r="E70" s="79"/>
      <c r="G70" s="77"/>
      <c r="H70" s="78"/>
      <c r="I70" s="78"/>
      <c r="J70" s="78"/>
      <c r="K70" s="76"/>
      <c r="L70" s="78"/>
      <c r="M70" s="80"/>
      <c r="N70" s="75"/>
    </row>
    <row r="71" spans="1:14" ht="9" x14ac:dyDescent="0.15">
      <c r="A71" s="67" t="s">
        <v>6</v>
      </c>
      <c r="B71" s="78">
        <v>127852</v>
      </c>
      <c r="C71" s="78" t="s">
        <v>98</v>
      </c>
      <c r="D71" s="78" t="s">
        <v>98</v>
      </c>
      <c r="E71" s="79">
        <v>127852</v>
      </c>
      <c r="G71" s="67" t="s">
        <v>6</v>
      </c>
      <c r="H71" s="78">
        <v>162038.67000000001</v>
      </c>
      <c r="I71" s="78">
        <v>213169.9</v>
      </c>
      <c r="J71" s="78">
        <v>-51131.23</v>
      </c>
      <c r="K71" s="76">
        <f t="shared" ref="K71:K73" si="6">IF(ISERROR((H71-I71)/ABS(I71)),"",(H71-I71)/ABS(I71))</f>
        <v>-0.23986139694206352</v>
      </c>
      <c r="L71" s="78">
        <v>308000</v>
      </c>
      <c r="M71" s="80">
        <f>H71/L71</f>
        <v>0.52609957792207795</v>
      </c>
      <c r="N71" s="75"/>
    </row>
    <row r="72" spans="1:14" ht="9" x14ac:dyDescent="0.15">
      <c r="A72" s="67" t="s">
        <v>77</v>
      </c>
      <c r="B72" s="78">
        <v>1073071.56</v>
      </c>
      <c r="C72" s="78" t="s">
        <v>98</v>
      </c>
      <c r="D72" s="78" t="s">
        <v>98</v>
      </c>
      <c r="E72" s="79">
        <v>1073071.56</v>
      </c>
      <c r="G72" s="67" t="s">
        <v>77</v>
      </c>
      <c r="H72" s="78">
        <v>2157771.4</v>
      </c>
      <c r="I72" s="78">
        <v>1598874.7</v>
      </c>
      <c r="J72" s="78">
        <v>558896.69999999995</v>
      </c>
      <c r="K72" s="76">
        <f t="shared" si="6"/>
        <v>0.34955628480455658</v>
      </c>
      <c r="L72" s="78">
        <v>2800000</v>
      </c>
      <c r="M72" s="80">
        <f>H72/L72</f>
        <v>0.77063264285714284</v>
      </c>
      <c r="N72" s="75"/>
    </row>
    <row r="73" spans="1:14" ht="9" x14ac:dyDescent="0.15">
      <c r="A73" s="67" t="s">
        <v>55</v>
      </c>
      <c r="B73" s="78">
        <v>159305.01</v>
      </c>
      <c r="C73" s="78" t="s">
        <v>98</v>
      </c>
      <c r="D73" s="78" t="s">
        <v>98</v>
      </c>
      <c r="E73" s="79">
        <v>159305.01</v>
      </c>
      <c r="G73" s="67" t="s">
        <v>55</v>
      </c>
      <c r="H73" s="78">
        <v>217344.44</v>
      </c>
      <c r="I73" s="78">
        <v>496113.31</v>
      </c>
      <c r="J73" s="78">
        <v>-278768.87</v>
      </c>
      <c r="K73" s="76">
        <f t="shared" si="6"/>
        <v>-0.56190564611136917</v>
      </c>
      <c r="L73" s="78">
        <v>615000</v>
      </c>
      <c r="M73" s="80">
        <f>H73/L73</f>
        <v>0.35340559349593498</v>
      </c>
      <c r="N73" s="75"/>
    </row>
    <row r="74" spans="1:14" ht="5.0999999999999996" customHeight="1" x14ac:dyDescent="0.15">
      <c r="A74" s="77"/>
      <c r="B74" s="82"/>
      <c r="C74" s="82"/>
      <c r="D74" s="82"/>
      <c r="E74" s="81"/>
      <c r="G74" s="77"/>
      <c r="H74" s="82"/>
      <c r="I74" s="82"/>
      <c r="J74" s="82"/>
      <c r="K74" s="83"/>
      <c r="L74" s="82"/>
      <c r="M74" s="84"/>
      <c r="N74" s="75"/>
    </row>
    <row r="75" spans="1:14" ht="3" customHeight="1" x14ac:dyDescent="0.15">
      <c r="A75" s="67"/>
      <c r="B75" s="78"/>
      <c r="C75" s="78"/>
      <c r="D75" s="78"/>
      <c r="E75" s="79"/>
      <c r="G75" s="67"/>
      <c r="H75" s="78"/>
      <c r="I75" s="78"/>
      <c r="J75" s="78"/>
      <c r="K75" s="76"/>
      <c r="L75" s="78"/>
      <c r="M75" s="80"/>
      <c r="N75" s="75"/>
    </row>
    <row r="76" spans="1:14" s="11" customFormat="1" ht="9" x14ac:dyDescent="0.15">
      <c r="A76" s="69" t="s">
        <v>78</v>
      </c>
      <c r="B76" s="66">
        <v>1360228.57</v>
      </c>
      <c r="C76" s="66" t="s">
        <v>98</v>
      </c>
      <c r="D76" s="66" t="s">
        <v>98</v>
      </c>
      <c r="E76" s="86">
        <v>1360228.57</v>
      </c>
      <c r="G76" s="69" t="s">
        <v>78</v>
      </c>
      <c r="H76" s="66">
        <v>2537154.5099999998</v>
      </c>
      <c r="I76" s="66">
        <v>2308157.91</v>
      </c>
      <c r="J76" s="66">
        <v>228996.6</v>
      </c>
      <c r="K76" s="87">
        <f>IF(ISERROR((H76-I76)/ABS(I76)),"",(H76-I76)/ABS(I76))</f>
        <v>9.9211842919360582E-2</v>
      </c>
      <c r="L76" s="66">
        <v>3723000</v>
      </c>
      <c r="M76" s="88">
        <f>H76/L76</f>
        <v>0.68148120064464135</v>
      </c>
      <c r="N76" s="71"/>
    </row>
    <row r="77" spans="1:14" ht="3" customHeight="1" x14ac:dyDescent="0.15">
      <c r="A77" s="77"/>
      <c r="B77" s="82"/>
      <c r="C77" s="82"/>
      <c r="D77" s="82"/>
      <c r="E77" s="81"/>
      <c r="G77" s="77"/>
      <c r="H77" s="82"/>
      <c r="I77" s="82"/>
      <c r="J77" s="82"/>
      <c r="K77" s="83"/>
      <c r="L77" s="82"/>
      <c r="M77" s="84"/>
      <c r="N77" s="75"/>
    </row>
    <row r="78" spans="1:14" ht="5.0999999999999996" customHeight="1" x14ac:dyDescent="0.15">
      <c r="A78" s="67"/>
      <c r="B78" s="78"/>
      <c r="C78" s="78"/>
      <c r="D78" s="78"/>
      <c r="E78" s="79"/>
      <c r="G78" s="67"/>
      <c r="H78" s="78"/>
      <c r="I78" s="78"/>
      <c r="J78" s="78"/>
      <c r="K78" s="76"/>
      <c r="L78" s="78"/>
      <c r="M78" s="80"/>
      <c r="N78" s="75"/>
    </row>
    <row r="79" spans="1:14" ht="9" x14ac:dyDescent="0.15">
      <c r="A79" s="67" t="s">
        <v>7</v>
      </c>
      <c r="B79" s="78">
        <v>155005.01999999999</v>
      </c>
      <c r="C79" s="78">
        <v>64.42</v>
      </c>
      <c r="D79" s="78" t="s">
        <v>98</v>
      </c>
      <c r="E79" s="79">
        <v>154940.6</v>
      </c>
      <c r="G79" s="67" t="s">
        <v>7</v>
      </c>
      <c r="H79" s="78">
        <v>821908.65</v>
      </c>
      <c r="I79" s="78">
        <v>600720.61</v>
      </c>
      <c r="J79" s="78">
        <v>221188.04</v>
      </c>
      <c r="K79" s="76">
        <f t="shared" ref="K79:K81" si="7">IF(ISERROR((H79-I79)/ABS(I79)),"",(H79-I79)/ABS(I79))</f>
        <v>0.36820451357578698</v>
      </c>
      <c r="L79" s="78">
        <v>1100000</v>
      </c>
      <c r="M79" s="80">
        <f>H79/L79</f>
        <v>0.74718968181818179</v>
      </c>
      <c r="N79" s="75"/>
    </row>
    <row r="80" spans="1:14" ht="9" x14ac:dyDescent="0.15">
      <c r="A80" s="67" t="s">
        <v>56</v>
      </c>
      <c r="B80" s="78">
        <v>108194.73</v>
      </c>
      <c r="C80" s="78" t="s">
        <v>98</v>
      </c>
      <c r="D80" s="78">
        <v>637.33000000000004</v>
      </c>
      <c r="E80" s="79">
        <v>108832.06</v>
      </c>
      <c r="G80" s="67" t="s">
        <v>56</v>
      </c>
      <c r="H80" s="78">
        <v>955321.91</v>
      </c>
      <c r="I80" s="78">
        <v>734484.96</v>
      </c>
      <c r="J80" s="78">
        <v>220836.95</v>
      </c>
      <c r="K80" s="76">
        <f t="shared" si="7"/>
        <v>0.30066912466117768</v>
      </c>
      <c r="L80" s="78">
        <v>1300000</v>
      </c>
      <c r="M80" s="80">
        <f>H80/L80</f>
        <v>0.73486300769230772</v>
      </c>
      <c r="N80" s="75"/>
    </row>
    <row r="81" spans="1:14" ht="9" x14ac:dyDescent="0.15">
      <c r="A81" s="67" t="s">
        <v>57</v>
      </c>
      <c r="B81" s="78">
        <v>45505.440000000002</v>
      </c>
      <c r="C81" s="78">
        <v>1959.53</v>
      </c>
      <c r="D81" s="78">
        <v>63302.8</v>
      </c>
      <c r="E81" s="79">
        <v>106848.71</v>
      </c>
      <c r="G81" s="67" t="s">
        <v>57</v>
      </c>
      <c r="H81" s="78">
        <v>495751.48</v>
      </c>
      <c r="I81" s="78">
        <v>335363.83</v>
      </c>
      <c r="J81" s="78">
        <v>160387.65</v>
      </c>
      <c r="K81" s="76">
        <f t="shared" si="7"/>
        <v>0.47824969675471551</v>
      </c>
      <c r="L81" s="78">
        <v>600000</v>
      </c>
      <c r="M81" s="80">
        <f>H81/L81</f>
        <v>0.82625246666666663</v>
      </c>
      <c r="N81" s="75"/>
    </row>
    <row r="82" spans="1:14" ht="5.0999999999999996" customHeight="1" x14ac:dyDescent="0.15">
      <c r="A82" s="77"/>
      <c r="B82" s="82"/>
      <c r="C82" s="82"/>
      <c r="D82" s="82"/>
      <c r="E82" s="81"/>
      <c r="G82" s="77"/>
      <c r="H82" s="82"/>
      <c r="I82" s="82"/>
      <c r="J82" s="82"/>
      <c r="K82" s="83"/>
      <c r="L82" s="82"/>
      <c r="M82" s="84"/>
      <c r="N82" s="75"/>
    </row>
    <row r="83" spans="1:14" ht="3" customHeight="1" x14ac:dyDescent="0.15">
      <c r="A83" s="67"/>
      <c r="B83" s="78"/>
      <c r="C83" s="78"/>
      <c r="D83" s="78"/>
      <c r="E83" s="79"/>
      <c r="G83" s="67"/>
      <c r="H83" s="78"/>
      <c r="I83" s="78"/>
      <c r="J83" s="78"/>
      <c r="K83" s="76"/>
      <c r="L83" s="78"/>
      <c r="M83" s="80"/>
      <c r="N83" s="75"/>
    </row>
    <row r="84" spans="1:14" s="11" customFormat="1" ht="9" x14ac:dyDescent="0.15">
      <c r="A84" s="69" t="s">
        <v>79</v>
      </c>
      <c r="B84" s="66">
        <v>1668933.76</v>
      </c>
      <c r="C84" s="66">
        <v>2023.95</v>
      </c>
      <c r="D84" s="66">
        <v>63940.13</v>
      </c>
      <c r="E84" s="86">
        <v>1730849.94</v>
      </c>
      <c r="G84" s="69" t="s">
        <v>79</v>
      </c>
      <c r="H84" s="66">
        <v>4810136.55</v>
      </c>
      <c r="I84" s="66">
        <v>3978727.31</v>
      </c>
      <c r="J84" s="66">
        <v>831409.24</v>
      </c>
      <c r="K84" s="87">
        <f>IF(ISERROR((H84-I84)/ABS(I84)),"",(H84-I84)/ABS(I84))</f>
        <v>0.2089636145483918</v>
      </c>
      <c r="L84" s="66">
        <v>6723000</v>
      </c>
      <c r="M84" s="88">
        <f>H84/L84</f>
        <v>0.71547472110664878</v>
      </c>
      <c r="N84" s="71"/>
    </row>
    <row r="85" spans="1:14" ht="3" customHeight="1" x14ac:dyDescent="0.15">
      <c r="A85" s="77"/>
      <c r="B85" s="82"/>
      <c r="C85" s="82"/>
      <c r="D85" s="82"/>
      <c r="E85" s="81"/>
      <c r="G85" s="77"/>
      <c r="H85" s="82"/>
      <c r="I85" s="82"/>
      <c r="J85" s="82"/>
      <c r="K85" s="83"/>
      <c r="L85" s="82"/>
      <c r="M85" s="84"/>
      <c r="N85" s="75"/>
    </row>
    <row r="86" spans="1:14" ht="9.9499999999999993" customHeight="1" x14ac:dyDescent="0.15">
      <c r="A86" s="77"/>
      <c r="B86" s="82"/>
      <c r="C86" s="82"/>
      <c r="D86" s="82"/>
      <c r="E86" s="81"/>
      <c r="G86" s="77"/>
      <c r="H86" s="82"/>
      <c r="I86" s="82"/>
      <c r="J86" s="82"/>
      <c r="K86" s="83"/>
      <c r="L86" s="82"/>
      <c r="M86" s="84"/>
      <c r="N86" s="75"/>
    </row>
    <row r="87" spans="1:14" ht="3" customHeight="1" x14ac:dyDescent="0.15">
      <c r="A87" s="67"/>
      <c r="B87" s="78"/>
      <c r="C87" s="78"/>
      <c r="D87" s="78"/>
      <c r="E87" s="79"/>
      <c r="G87" s="67"/>
      <c r="H87" s="78"/>
      <c r="I87" s="78"/>
      <c r="J87" s="78"/>
      <c r="K87" s="76"/>
      <c r="L87" s="78"/>
      <c r="M87" s="80"/>
      <c r="N87" s="75"/>
    </row>
    <row r="88" spans="1:14" s="11" customFormat="1" ht="9" x14ac:dyDescent="0.15">
      <c r="A88" s="69" t="s">
        <v>80</v>
      </c>
      <c r="B88" s="66">
        <v>355233629.11000001</v>
      </c>
      <c r="C88" s="66">
        <v>36079670.57</v>
      </c>
      <c r="D88" s="66">
        <v>1073778.57</v>
      </c>
      <c r="E88" s="86">
        <v>320227737.11000001</v>
      </c>
      <c r="G88" s="69" t="s">
        <v>80</v>
      </c>
      <c r="H88" s="66">
        <v>1322959754.8900001</v>
      </c>
      <c r="I88" s="66">
        <v>1122286929.8599999</v>
      </c>
      <c r="J88" s="66">
        <v>200672825.03</v>
      </c>
      <c r="K88" s="87">
        <f>IF(ISERROR((H88-I88)/ABS(I88)),"",(H88-I88)/ABS(I88))</f>
        <v>0.17880705877509703</v>
      </c>
      <c r="L88" s="66">
        <v>2046718206</v>
      </c>
      <c r="M88" s="88">
        <f>H88/L88</f>
        <v>0.6463809971552088</v>
      </c>
      <c r="N88" s="71"/>
    </row>
    <row r="89" spans="1:14" ht="3" customHeight="1" x14ac:dyDescent="0.15">
      <c r="A89" s="77"/>
      <c r="B89" s="82"/>
      <c r="C89" s="82"/>
      <c r="D89" s="82"/>
      <c r="E89" s="81"/>
      <c r="G89" s="77"/>
      <c r="H89" s="82"/>
      <c r="I89" s="82"/>
      <c r="J89" s="82"/>
      <c r="K89" s="83"/>
      <c r="L89" s="82"/>
      <c r="M89" s="84"/>
      <c r="N89" s="75"/>
    </row>
    <row r="90" spans="1:14" ht="5.0999999999999996" customHeight="1" x14ac:dyDescent="0.15">
      <c r="A90" s="67"/>
      <c r="B90" s="78"/>
      <c r="C90" s="78"/>
      <c r="D90" s="78"/>
      <c r="E90" s="79"/>
      <c r="G90" s="67"/>
      <c r="H90" s="78"/>
      <c r="I90" s="78"/>
      <c r="J90" s="78"/>
      <c r="K90" s="76"/>
      <c r="L90" s="78"/>
      <c r="M90" s="80"/>
      <c r="N90" s="75"/>
    </row>
    <row r="91" spans="1:14" ht="9" customHeight="1" x14ac:dyDescent="0.15">
      <c r="A91" s="67" t="s">
        <v>58</v>
      </c>
      <c r="B91" s="78"/>
      <c r="C91" s="78"/>
      <c r="D91" s="78"/>
      <c r="E91" s="79"/>
      <c r="G91" s="67" t="s">
        <v>58</v>
      </c>
      <c r="H91" s="78"/>
      <c r="I91" s="78"/>
      <c r="J91" s="78"/>
      <c r="K91" s="76"/>
      <c r="L91" s="78"/>
      <c r="M91" s="80"/>
      <c r="N91" s="75"/>
    </row>
    <row r="92" spans="1:14" ht="9" x14ac:dyDescent="0.15">
      <c r="A92" s="67" t="s">
        <v>60</v>
      </c>
      <c r="B92" s="78" t="s">
        <v>98</v>
      </c>
      <c r="C92" s="78" t="s">
        <v>98</v>
      </c>
      <c r="D92" s="78" t="s">
        <v>98</v>
      </c>
      <c r="E92" s="79" t="s">
        <v>98</v>
      </c>
      <c r="G92" s="67" t="s">
        <v>60</v>
      </c>
      <c r="H92" s="78">
        <v>102655909.64</v>
      </c>
      <c r="I92" s="78">
        <v>83959406.319999993</v>
      </c>
      <c r="J92" s="78">
        <v>18696503.32</v>
      </c>
      <c r="K92" s="76">
        <f t="shared" ref="K92:K93" si="8">IF(ISERROR((H92-I92)/ABS(I92)),"",(H92-I92)/ABS(I92))</f>
        <v>0.22268503482195667</v>
      </c>
      <c r="L92" s="78">
        <v>176668240</v>
      </c>
      <c r="M92" s="80">
        <f t="shared" ref="M92:M93" si="9">H92/L92</f>
        <v>0.58106601186495099</v>
      </c>
      <c r="N92" s="75"/>
    </row>
    <row r="93" spans="1:14" ht="9" x14ac:dyDescent="0.15">
      <c r="A93" s="67" t="s">
        <v>59</v>
      </c>
      <c r="B93" s="78" t="s">
        <v>98</v>
      </c>
      <c r="C93" s="78" t="s">
        <v>98</v>
      </c>
      <c r="D93" s="78" t="s">
        <v>98</v>
      </c>
      <c r="E93" s="79" t="s">
        <v>98</v>
      </c>
      <c r="G93" s="67" t="s">
        <v>59</v>
      </c>
      <c r="H93" s="78">
        <v>46306799.57</v>
      </c>
      <c r="I93" s="78">
        <v>42613037.960000001</v>
      </c>
      <c r="J93" s="78">
        <v>3693761.61</v>
      </c>
      <c r="K93" s="76">
        <f t="shared" si="8"/>
        <v>8.668148967617044E-2</v>
      </c>
      <c r="L93" s="78">
        <v>100450460</v>
      </c>
      <c r="M93" s="80">
        <f t="shared" si="9"/>
        <v>0.46099141377749786</v>
      </c>
      <c r="N93" s="75"/>
    </row>
    <row r="94" spans="1:14" ht="5.0999999999999996" customHeight="1" x14ac:dyDescent="0.15">
      <c r="A94" s="77"/>
      <c r="B94" s="82"/>
      <c r="C94" s="82"/>
      <c r="D94" s="82"/>
      <c r="E94" s="81"/>
      <c r="G94" s="77"/>
      <c r="H94" s="82"/>
      <c r="I94" s="82"/>
      <c r="J94" s="82"/>
      <c r="K94" s="83"/>
      <c r="L94" s="82"/>
      <c r="M94" s="84"/>
      <c r="N94" s="75"/>
    </row>
    <row r="95" spans="1:14" ht="3" customHeight="1" x14ac:dyDescent="0.15">
      <c r="A95" s="77"/>
      <c r="B95" s="78"/>
      <c r="C95" s="78"/>
      <c r="D95" s="78"/>
      <c r="E95" s="79"/>
      <c r="G95" s="67"/>
      <c r="H95" s="78"/>
      <c r="I95" s="78"/>
      <c r="J95" s="78"/>
      <c r="K95" s="76"/>
      <c r="L95" s="78"/>
      <c r="M95" s="80"/>
      <c r="N95" s="75"/>
    </row>
    <row r="96" spans="1:14" s="11" customFormat="1" ht="9" x14ac:dyDescent="0.15">
      <c r="A96" s="69" t="s">
        <v>43</v>
      </c>
      <c r="B96" s="66" t="s">
        <v>98</v>
      </c>
      <c r="C96" s="66" t="s">
        <v>98</v>
      </c>
      <c r="D96" s="66" t="s">
        <v>98</v>
      </c>
      <c r="E96" s="86" t="s">
        <v>98</v>
      </c>
      <c r="G96" s="69" t="s">
        <v>43</v>
      </c>
      <c r="H96" s="66">
        <v>148962709.21000001</v>
      </c>
      <c r="I96" s="66">
        <v>126572444.28</v>
      </c>
      <c r="J96" s="66">
        <v>22390264.93</v>
      </c>
      <c r="K96" s="87">
        <f>IF(ISERROR((H96-I96)/ABS(I96)),"",(H96-I96)/ABS(I96))</f>
        <v>0.17689683609545293</v>
      </c>
      <c r="L96" s="66">
        <v>277118700</v>
      </c>
      <c r="M96" s="88">
        <f>H96/L96</f>
        <v>0.53754116633052917</v>
      </c>
      <c r="N96" s="71"/>
    </row>
    <row r="97" spans="1:14" ht="3" customHeight="1" x14ac:dyDescent="0.15">
      <c r="A97" s="77"/>
      <c r="B97" s="82"/>
      <c r="C97" s="82"/>
      <c r="D97" s="82"/>
      <c r="E97" s="81"/>
      <c r="G97" s="77"/>
      <c r="H97" s="82"/>
      <c r="I97" s="82"/>
      <c r="J97" s="82"/>
      <c r="K97" s="83"/>
      <c r="L97" s="82"/>
      <c r="M97" s="84"/>
      <c r="N97" s="75"/>
    </row>
    <row r="98" spans="1:14" ht="5.0999999999999996" customHeight="1" x14ac:dyDescent="0.15">
      <c r="A98" s="67"/>
      <c r="B98" s="78"/>
      <c r="C98" s="78"/>
      <c r="D98" s="78"/>
      <c r="E98" s="79"/>
      <c r="G98" s="67"/>
      <c r="H98" s="78"/>
      <c r="I98" s="78"/>
      <c r="J98" s="78"/>
      <c r="K98" s="76"/>
      <c r="L98" s="78"/>
      <c r="M98" s="80"/>
      <c r="N98" s="75"/>
    </row>
    <row r="99" spans="1:14" ht="9" customHeight="1" x14ac:dyDescent="0.15">
      <c r="A99" s="67" t="s">
        <v>38</v>
      </c>
      <c r="B99" s="78"/>
      <c r="C99" s="78"/>
      <c r="D99" s="78"/>
      <c r="E99" s="79"/>
      <c r="G99" s="67" t="s">
        <v>38</v>
      </c>
      <c r="H99" s="78"/>
      <c r="I99" s="78"/>
      <c r="J99" s="78"/>
      <c r="K99" s="76"/>
      <c r="L99" s="78"/>
      <c r="M99" s="80"/>
      <c r="N99" s="75"/>
    </row>
    <row r="100" spans="1:14" ht="9" customHeight="1" x14ac:dyDescent="0.15">
      <c r="A100" s="67" t="s">
        <v>81</v>
      </c>
      <c r="B100" s="78"/>
      <c r="C100" s="78"/>
      <c r="D100" s="78"/>
      <c r="E100" s="79"/>
      <c r="G100" s="67" t="s">
        <v>81</v>
      </c>
      <c r="H100" s="78"/>
      <c r="I100" s="78"/>
      <c r="J100" s="78"/>
      <c r="K100" s="76"/>
      <c r="L100" s="78"/>
      <c r="M100" s="80"/>
      <c r="N100" s="75"/>
    </row>
    <row r="101" spans="1:14" ht="9" x14ac:dyDescent="0.15">
      <c r="A101" s="67" t="s">
        <v>41</v>
      </c>
      <c r="B101" s="78" t="s">
        <v>98</v>
      </c>
      <c r="C101" s="78" t="s">
        <v>98</v>
      </c>
      <c r="D101" s="78" t="s">
        <v>98</v>
      </c>
      <c r="E101" s="79" t="s">
        <v>98</v>
      </c>
      <c r="G101" s="67" t="s">
        <v>41</v>
      </c>
      <c r="H101" s="78">
        <v>8217.33</v>
      </c>
      <c r="I101" s="78">
        <v>13180.25</v>
      </c>
      <c r="J101" s="78">
        <v>-4962.92</v>
      </c>
      <c r="K101" s="76">
        <f t="shared" ref="K101:K102" si="10">IF(ISERROR((H101-I101)/ABS(I101)),"",(H101-I101)/ABS(I101))</f>
        <v>-0.37654217484493846</v>
      </c>
      <c r="L101" s="78">
        <v>37306</v>
      </c>
      <c r="M101" s="80">
        <f t="shared" ref="M101:M102" si="11">H101/L101</f>
        <v>0.22026832144963276</v>
      </c>
      <c r="N101" s="75"/>
    </row>
    <row r="102" spans="1:14" ht="9" x14ac:dyDescent="0.15">
      <c r="A102" s="67" t="s">
        <v>88</v>
      </c>
      <c r="B102" s="78" t="s">
        <v>98</v>
      </c>
      <c r="C102" s="78" t="s">
        <v>98</v>
      </c>
      <c r="D102" s="78" t="s">
        <v>98</v>
      </c>
      <c r="E102" s="79" t="s">
        <v>98</v>
      </c>
      <c r="G102" s="67" t="s">
        <v>8</v>
      </c>
      <c r="H102" s="78">
        <v>6346713.8399999999</v>
      </c>
      <c r="I102" s="78">
        <v>6769509.6600000001</v>
      </c>
      <c r="J102" s="78">
        <v>-422795.82</v>
      </c>
      <c r="K102" s="76">
        <f t="shared" si="10"/>
        <v>-6.245590024019558E-2</v>
      </c>
      <c r="L102" s="78">
        <v>8093780</v>
      </c>
      <c r="M102" s="80">
        <f t="shared" si="11"/>
        <v>0.78414706601859696</v>
      </c>
      <c r="N102" s="75"/>
    </row>
    <row r="103" spans="1:14" ht="9" x14ac:dyDescent="0.15">
      <c r="A103" s="67" t="s">
        <v>4</v>
      </c>
      <c r="B103" s="78"/>
      <c r="C103" s="78"/>
      <c r="D103" s="78"/>
      <c r="E103" s="79"/>
      <c r="G103" s="67" t="s">
        <v>4</v>
      </c>
      <c r="H103" s="78"/>
      <c r="I103" s="78"/>
      <c r="J103" s="78"/>
      <c r="K103" s="76"/>
      <c r="L103" s="78"/>
      <c r="M103" s="80"/>
      <c r="N103" s="75"/>
    </row>
    <row r="104" spans="1:14" ht="9" x14ac:dyDescent="0.15">
      <c r="A104" s="67" t="s">
        <v>86</v>
      </c>
      <c r="B104" s="78" t="s">
        <v>98</v>
      </c>
      <c r="C104" s="78" t="s">
        <v>98</v>
      </c>
      <c r="D104" s="78" t="s">
        <v>98</v>
      </c>
      <c r="E104" s="79" t="s">
        <v>98</v>
      </c>
      <c r="G104" s="67" t="s">
        <v>41</v>
      </c>
      <c r="H104" s="78">
        <v>16199.91</v>
      </c>
      <c r="I104" s="78">
        <v>1698.85</v>
      </c>
      <c r="J104" s="78">
        <v>14501.06</v>
      </c>
      <c r="K104" s="76">
        <f t="shared" ref="K104:K106" si="12">IF(ISERROR((H104-I104)/ABS(I104)),"",(H104-I104)/ABS(I104))</f>
        <v>8.5358095182034912</v>
      </c>
      <c r="L104" s="78">
        <v>3244</v>
      </c>
      <c r="M104" s="80">
        <f t="shared" ref="M104:M106" si="13">H104/L104</f>
        <v>4.9938070283600489</v>
      </c>
      <c r="N104" s="75"/>
    </row>
    <row r="105" spans="1:14" ht="9" x14ac:dyDescent="0.15">
      <c r="A105" s="90" t="s">
        <v>90</v>
      </c>
      <c r="B105" s="78" t="s">
        <v>98</v>
      </c>
      <c r="C105" s="78" t="s">
        <v>98</v>
      </c>
      <c r="D105" s="78" t="s">
        <v>98</v>
      </c>
      <c r="E105" s="79" t="s">
        <v>98</v>
      </c>
      <c r="G105" s="91" t="s">
        <v>89</v>
      </c>
      <c r="H105" s="78">
        <v>-58042230.600000001</v>
      </c>
      <c r="I105" s="78">
        <v>-56914219.130000003</v>
      </c>
      <c r="J105" s="78">
        <v>-1128011.47</v>
      </c>
      <c r="K105" s="76">
        <f t="shared" si="12"/>
        <v>-1.9819501826484932E-2</v>
      </c>
      <c r="L105" s="78">
        <v>-78812980</v>
      </c>
      <c r="M105" s="80">
        <f t="shared" si="13"/>
        <v>0.73645522095472093</v>
      </c>
      <c r="N105" s="75"/>
    </row>
    <row r="106" spans="1:14" ht="9" x14ac:dyDescent="0.15">
      <c r="A106" s="67" t="s">
        <v>87</v>
      </c>
      <c r="B106" s="78" t="s">
        <v>98</v>
      </c>
      <c r="C106" s="78" t="s">
        <v>98</v>
      </c>
      <c r="D106" s="78" t="s">
        <v>98</v>
      </c>
      <c r="E106" s="79" t="s">
        <v>98</v>
      </c>
      <c r="G106" s="67" t="s">
        <v>87</v>
      </c>
      <c r="H106" s="78">
        <v>1089.96</v>
      </c>
      <c r="I106" s="78">
        <v>52874.239999999998</v>
      </c>
      <c r="J106" s="78">
        <v>-51784.28</v>
      </c>
      <c r="K106" s="76">
        <f t="shared" si="12"/>
        <v>-0.9793858029921565</v>
      </c>
      <c r="L106" s="78">
        <v>21086</v>
      </c>
      <c r="M106" s="80">
        <f t="shared" si="13"/>
        <v>5.1691169496348291E-2</v>
      </c>
      <c r="N106" s="75"/>
    </row>
    <row r="107" spans="1:14" ht="9" x14ac:dyDescent="0.15">
      <c r="A107" s="67" t="s">
        <v>53</v>
      </c>
      <c r="B107" s="78"/>
      <c r="C107" s="78"/>
      <c r="D107" s="78"/>
      <c r="E107" s="79"/>
      <c r="G107" s="67" t="s">
        <v>53</v>
      </c>
      <c r="H107" s="66"/>
      <c r="I107" s="78"/>
      <c r="J107" s="78"/>
      <c r="K107" s="76"/>
      <c r="L107" s="78"/>
      <c r="M107" s="80"/>
      <c r="N107" s="75"/>
    </row>
    <row r="108" spans="1:14" ht="9" x14ac:dyDescent="0.15">
      <c r="A108" s="67" t="s">
        <v>88</v>
      </c>
      <c r="B108" s="78" t="s">
        <v>98</v>
      </c>
      <c r="C108" s="78" t="s">
        <v>98</v>
      </c>
      <c r="D108" s="78" t="s">
        <v>98</v>
      </c>
      <c r="E108" s="79" t="s">
        <v>98</v>
      </c>
      <c r="G108" s="67" t="s">
        <v>8</v>
      </c>
      <c r="H108" s="78">
        <v>3239641.15</v>
      </c>
      <c r="I108" s="78">
        <v>24698.17</v>
      </c>
      <c r="J108" s="78">
        <v>3214942.98</v>
      </c>
      <c r="K108" s="76">
        <f>IF(ISERROR((H108-I108)/ABS(I108)),"",(H108-I108)/ABS(I108))</f>
        <v>130.16927893848006</v>
      </c>
      <c r="L108" s="78">
        <v>3185608</v>
      </c>
      <c r="M108" s="80">
        <f>H108/L108</f>
        <v>1.0169616443705565</v>
      </c>
      <c r="N108" s="75"/>
    </row>
    <row r="109" spans="1:14" ht="9" x14ac:dyDescent="0.15">
      <c r="A109" s="67" t="s">
        <v>5</v>
      </c>
      <c r="B109" s="78"/>
      <c r="C109" s="78"/>
      <c r="D109" s="78"/>
      <c r="E109" s="79"/>
      <c r="G109" s="67" t="s">
        <v>5</v>
      </c>
      <c r="H109" s="78"/>
      <c r="I109" s="78"/>
      <c r="J109" s="78"/>
      <c r="K109" s="76"/>
      <c r="L109" s="78"/>
      <c r="M109" s="80"/>
      <c r="N109" s="75"/>
    </row>
    <row r="110" spans="1:14" ht="9" x14ac:dyDescent="0.15">
      <c r="A110" s="67" t="s">
        <v>86</v>
      </c>
      <c r="B110" s="78" t="s">
        <v>98</v>
      </c>
      <c r="C110" s="78" t="s">
        <v>98</v>
      </c>
      <c r="D110" s="78" t="s">
        <v>98</v>
      </c>
      <c r="E110" s="79" t="s">
        <v>98</v>
      </c>
      <c r="G110" s="67" t="s">
        <v>41</v>
      </c>
      <c r="H110" s="78">
        <v>8364.14</v>
      </c>
      <c r="I110" s="78">
        <v>11961.3</v>
      </c>
      <c r="J110" s="78">
        <v>-3597.16</v>
      </c>
      <c r="K110" s="76">
        <f t="shared" ref="K110:K111" si="14">IF(ISERROR((H110-I110)/ABS(I110)),"",(H110-I110)/ABS(I110))</f>
        <v>-0.30073319789654973</v>
      </c>
      <c r="L110" s="78">
        <v>47038</v>
      </c>
      <c r="M110" s="80">
        <f t="shared" ref="M110:M111" si="15">H110/L110</f>
        <v>0.17781665887155065</v>
      </c>
      <c r="N110" s="75"/>
    </row>
    <row r="111" spans="1:14" ht="9" x14ac:dyDescent="0.15">
      <c r="A111" s="67" t="s">
        <v>88</v>
      </c>
      <c r="B111" s="78" t="s">
        <v>98</v>
      </c>
      <c r="C111" s="78" t="s">
        <v>98</v>
      </c>
      <c r="D111" s="78" t="s">
        <v>98</v>
      </c>
      <c r="E111" s="79" t="s">
        <v>98</v>
      </c>
      <c r="G111" s="67" t="s">
        <v>8</v>
      </c>
      <c r="H111" s="78">
        <v>2738823.01</v>
      </c>
      <c r="I111" s="78">
        <v>2580130.89</v>
      </c>
      <c r="J111" s="78">
        <v>158692.12</v>
      </c>
      <c r="K111" s="76">
        <f t="shared" si="14"/>
        <v>6.1505453314424537E-2</v>
      </c>
      <c r="L111" s="78">
        <v>3114240</v>
      </c>
      <c r="M111" s="80">
        <f t="shared" si="15"/>
        <v>0.87945149057233862</v>
      </c>
      <c r="N111" s="75"/>
    </row>
    <row r="112" spans="1:14" ht="5.0999999999999996" customHeight="1" x14ac:dyDescent="0.15">
      <c r="A112" s="77"/>
      <c r="B112" s="82"/>
      <c r="C112" s="82"/>
      <c r="D112" s="82"/>
      <c r="E112" s="81"/>
      <c r="G112" s="77"/>
      <c r="H112" s="82"/>
      <c r="I112" s="82"/>
      <c r="J112" s="82"/>
      <c r="K112" s="83"/>
      <c r="L112" s="82"/>
      <c r="M112" s="84"/>
      <c r="N112" s="75"/>
    </row>
    <row r="113" spans="1:14" ht="3" customHeight="1" x14ac:dyDescent="0.15">
      <c r="A113" s="67"/>
      <c r="B113" s="78"/>
      <c r="C113" s="78"/>
      <c r="D113" s="78"/>
      <c r="E113" s="79"/>
      <c r="G113" s="67"/>
      <c r="H113" s="78"/>
      <c r="I113" s="78"/>
      <c r="J113" s="78"/>
      <c r="K113" s="76"/>
      <c r="L113" s="78"/>
      <c r="M113" s="80"/>
      <c r="N113" s="75"/>
    </row>
    <row r="114" spans="1:14" s="11" customFormat="1" ht="9" x14ac:dyDescent="0.15">
      <c r="A114" s="69" t="s">
        <v>44</v>
      </c>
      <c r="B114" s="66" t="s">
        <v>98</v>
      </c>
      <c r="C114" s="66" t="s">
        <v>98</v>
      </c>
      <c r="D114" s="66" t="s">
        <v>98</v>
      </c>
      <c r="E114" s="86" t="s">
        <v>98</v>
      </c>
      <c r="G114" s="69" t="s">
        <v>44</v>
      </c>
      <c r="H114" s="66">
        <v>-45683181.259999998</v>
      </c>
      <c r="I114" s="66">
        <v>-47460165.770000003</v>
      </c>
      <c r="J114" s="66">
        <v>1776984.51</v>
      </c>
      <c r="K114" s="87">
        <f>IF(ISERROR((H114-I114)/ABS(I114)),"",(H114-I114)/ABS(I114))</f>
        <v>3.7441599311126998E-2</v>
      </c>
      <c r="L114" s="66">
        <v>-64310678</v>
      </c>
      <c r="M114" s="88">
        <f>H114/L114</f>
        <v>0.71035141722499018</v>
      </c>
      <c r="N114" s="71"/>
    </row>
    <row r="115" spans="1:14" ht="3" customHeight="1" x14ac:dyDescent="0.15">
      <c r="A115" s="77"/>
      <c r="B115" s="82"/>
      <c r="C115" s="82"/>
      <c r="D115" s="82"/>
      <c r="E115" s="81"/>
      <c r="G115" s="77"/>
      <c r="H115" s="82"/>
      <c r="I115" s="82"/>
      <c r="J115" s="82"/>
      <c r="K115" s="83"/>
      <c r="L115" s="82"/>
      <c r="M115" s="84"/>
      <c r="N115" s="75"/>
    </row>
    <row r="116" spans="1:14" ht="8.1" customHeight="1" x14ac:dyDescent="0.15">
      <c r="A116" s="77"/>
      <c r="B116" s="82"/>
      <c r="C116" s="82"/>
      <c r="D116" s="82"/>
      <c r="E116" s="81"/>
      <c r="G116" s="77"/>
      <c r="H116" s="82"/>
      <c r="I116" s="82"/>
      <c r="J116" s="82"/>
      <c r="K116" s="83"/>
      <c r="L116" s="82"/>
      <c r="M116" s="84"/>
      <c r="N116" s="75"/>
    </row>
    <row r="117" spans="1:14" ht="3" customHeight="1" x14ac:dyDescent="0.15">
      <c r="A117" s="67"/>
      <c r="B117" s="78"/>
      <c r="C117" s="78"/>
      <c r="D117" s="78"/>
      <c r="E117" s="79"/>
      <c r="G117" s="67"/>
      <c r="H117" s="78"/>
      <c r="I117" s="78"/>
      <c r="J117" s="78"/>
      <c r="K117" s="76"/>
      <c r="L117" s="78"/>
      <c r="M117" s="80"/>
      <c r="N117" s="75"/>
    </row>
    <row r="118" spans="1:14" s="11" customFormat="1" ht="9" x14ac:dyDescent="0.15">
      <c r="A118" s="69" t="s">
        <v>82</v>
      </c>
      <c r="B118" s="66" t="s">
        <v>98</v>
      </c>
      <c r="C118" s="66" t="s">
        <v>98</v>
      </c>
      <c r="D118" s="66" t="s">
        <v>98</v>
      </c>
      <c r="E118" s="86" t="s">
        <v>98</v>
      </c>
      <c r="G118" s="69" t="s">
        <v>82</v>
      </c>
      <c r="H118" s="66">
        <v>103279527.95</v>
      </c>
      <c r="I118" s="66">
        <v>79112278.510000005</v>
      </c>
      <c r="J118" s="66">
        <v>24167249.440000001</v>
      </c>
      <c r="K118" s="87">
        <f>IF(ISERROR((H118-I118)/ABS(I118)),"",(H118-I118)/ABS(I118))</f>
        <v>0.30548038680171741</v>
      </c>
      <c r="L118" s="66">
        <v>212808022</v>
      </c>
      <c r="M118" s="88">
        <f>H118/L118</f>
        <v>0.48531783237945797</v>
      </c>
      <c r="N118" s="71"/>
    </row>
    <row r="119" spans="1:14" ht="3" customHeight="1" x14ac:dyDescent="0.15">
      <c r="A119" s="77"/>
      <c r="B119" s="82"/>
      <c r="C119" s="82"/>
      <c r="D119" s="82"/>
      <c r="E119" s="81"/>
      <c r="G119" s="77"/>
      <c r="H119" s="82"/>
      <c r="I119" s="82"/>
      <c r="J119" s="82"/>
      <c r="K119" s="83"/>
      <c r="L119" s="82"/>
      <c r="M119" s="84"/>
      <c r="N119" s="75"/>
    </row>
    <row r="120" spans="1:14" ht="8.1" customHeight="1" x14ac:dyDescent="0.15">
      <c r="A120" s="74"/>
      <c r="B120" s="82"/>
      <c r="C120" s="82"/>
      <c r="D120" s="82"/>
      <c r="E120" s="81"/>
      <c r="G120" s="73"/>
      <c r="H120" s="82"/>
      <c r="I120" s="82"/>
      <c r="J120" s="82"/>
      <c r="K120" s="83"/>
      <c r="L120" s="82"/>
      <c r="M120" s="84"/>
      <c r="N120" s="75"/>
    </row>
    <row r="121" spans="1:14" ht="3" customHeight="1" x14ac:dyDescent="0.15">
      <c r="A121" s="67"/>
      <c r="B121" s="78"/>
      <c r="C121" s="78"/>
      <c r="D121" s="78"/>
      <c r="E121" s="79"/>
      <c r="G121" s="67"/>
      <c r="H121" s="78"/>
      <c r="I121" s="78"/>
      <c r="J121" s="78"/>
      <c r="K121" s="92"/>
      <c r="L121" s="78"/>
      <c r="M121" s="80"/>
      <c r="N121" s="75"/>
    </row>
    <row r="122" spans="1:14" s="11" customFormat="1" ht="9" x14ac:dyDescent="0.15">
      <c r="A122" s="69" t="s">
        <v>9</v>
      </c>
      <c r="B122" s="66">
        <v>355233629.11000001</v>
      </c>
      <c r="C122" s="66">
        <v>36079670.57</v>
      </c>
      <c r="D122" s="66">
        <v>1073778.57</v>
      </c>
      <c r="E122" s="86">
        <v>320227737.11000001</v>
      </c>
      <c r="G122" s="69" t="s">
        <v>9</v>
      </c>
      <c r="H122" s="66">
        <v>1426239282.8399999</v>
      </c>
      <c r="I122" s="66">
        <v>1201399208.3699999</v>
      </c>
      <c r="J122" s="66">
        <v>224840074.47</v>
      </c>
      <c r="K122" s="87">
        <f>IF(ISERROR((H122-I122)/ABS(I122)),"",(H122-I122)/ABS(I122))</f>
        <v>0.18714851225435059</v>
      </c>
      <c r="L122" s="66">
        <v>2259526228</v>
      </c>
      <c r="M122" s="88">
        <f>H122/L122</f>
        <v>0.63121165187908579</v>
      </c>
      <c r="N122" s="71"/>
    </row>
    <row r="123" spans="1:14" ht="3" customHeight="1" x14ac:dyDescent="0.15">
      <c r="A123" s="73"/>
      <c r="B123" s="82"/>
      <c r="C123" s="82"/>
      <c r="D123" s="82"/>
      <c r="E123" s="81"/>
      <c r="G123" s="73"/>
      <c r="H123" s="82"/>
      <c r="I123" s="82"/>
      <c r="J123" s="82"/>
      <c r="K123" s="93"/>
      <c r="L123" s="82"/>
      <c r="M123" s="94"/>
      <c r="N123" s="75"/>
    </row>
    <row r="124" spans="1:14" ht="6" customHeight="1" x14ac:dyDescent="0.15">
      <c r="A124" s="75"/>
      <c r="B124" s="95"/>
      <c r="C124" s="95"/>
      <c r="D124" s="95"/>
      <c r="E124" s="95"/>
      <c r="G124" s="75"/>
      <c r="H124" s="95"/>
      <c r="I124" s="95"/>
      <c r="J124" s="95"/>
      <c r="K124" s="75"/>
      <c r="L124" s="95"/>
      <c r="M124" s="75"/>
      <c r="N124" s="75"/>
    </row>
    <row r="125" spans="1:14" ht="9" customHeight="1" x14ac:dyDescent="0.15">
      <c r="A125" s="62" t="s">
        <v>83</v>
      </c>
      <c r="B125" s="63" t="s">
        <v>98</v>
      </c>
      <c r="C125" s="38"/>
      <c r="D125" s="95"/>
      <c r="E125" s="96"/>
      <c r="G125" s="62" t="s">
        <v>83</v>
      </c>
      <c r="H125" s="63">
        <v>1363110.57</v>
      </c>
      <c r="I125" s="38"/>
      <c r="J125" s="95"/>
      <c r="K125" s="75"/>
      <c r="L125" s="95"/>
      <c r="M125" s="75"/>
      <c r="N125" s="75"/>
    </row>
    <row r="126" spans="1:14" ht="9.75" customHeight="1" x14ac:dyDescent="0.15">
      <c r="A126" s="101" t="s">
        <v>135</v>
      </c>
      <c r="B126" s="101"/>
      <c r="C126" s="101"/>
      <c r="D126" s="101"/>
      <c r="E126" s="101"/>
      <c r="F126" s="6"/>
      <c r="G126" s="101"/>
      <c r="H126" s="101"/>
      <c r="I126" s="101"/>
      <c r="J126" s="101"/>
      <c r="K126" s="101"/>
      <c r="L126" s="101"/>
      <c r="M126" s="101"/>
    </row>
    <row r="127" spans="1:14" ht="8.1" customHeight="1" x14ac:dyDescent="0.15">
      <c r="A127" s="50"/>
      <c r="B127" s="50"/>
      <c r="C127" s="50"/>
      <c r="D127" s="50"/>
      <c r="E127" s="50"/>
      <c r="F127" s="6"/>
      <c r="G127" s="50"/>
      <c r="H127" s="50"/>
      <c r="I127" s="50"/>
      <c r="J127" s="50"/>
      <c r="K127" s="50"/>
      <c r="L127" s="50"/>
      <c r="M127" s="50"/>
    </row>
    <row r="128" spans="1:14" ht="8.25" customHeight="1" x14ac:dyDescent="0.15">
      <c r="A128" s="97" t="s">
        <v>39</v>
      </c>
      <c r="B128" s="47"/>
      <c r="C128" s="98" t="s">
        <v>40</v>
      </c>
      <c r="D128" s="49"/>
      <c r="E128" s="47"/>
      <c r="G128" s="101"/>
      <c r="H128" s="101"/>
      <c r="I128" s="101"/>
      <c r="J128" s="101"/>
      <c r="K128" s="101"/>
      <c r="L128" s="101"/>
      <c r="M128" s="101"/>
    </row>
    <row r="129" spans="1:13" ht="9" customHeight="1" x14ac:dyDescent="0.15">
      <c r="A129" s="97" t="s">
        <v>15</v>
      </c>
      <c r="C129" s="99" t="s">
        <v>125</v>
      </c>
      <c r="D129" s="14"/>
      <c r="E129" s="14"/>
      <c r="G129" s="101" t="str">
        <f>+A126</f>
        <v>Vitoria-Gasteizen, 2021eko IRAILAREN 9an / Vitoria-Gasteiz, 9 de SEPTIEMBRE DE 2021</v>
      </c>
      <c r="H129" s="101"/>
      <c r="I129" s="101"/>
      <c r="J129" s="101"/>
      <c r="K129" s="101"/>
      <c r="L129" s="101"/>
      <c r="M129" s="101"/>
    </row>
    <row r="130" spans="1:13" ht="9" customHeight="1" x14ac:dyDescent="0.15">
      <c r="A130" s="97"/>
      <c r="C130" s="99"/>
      <c r="D130" s="14"/>
      <c r="E130" s="14"/>
      <c r="G130" s="97"/>
      <c r="H130" s="14"/>
      <c r="I130" s="14"/>
      <c r="J130" s="99"/>
      <c r="L130" s="14"/>
    </row>
    <row r="131" spans="1:13" ht="9" customHeight="1" x14ac:dyDescent="0.15">
      <c r="A131" s="97"/>
      <c r="C131" s="99"/>
      <c r="D131" s="14"/>
      <c r="E131" s="14"/>
      <c r="G131" s="97"/>
      <c r="H131" s="14"/>
      <c r="I131" s="14"/>
      <c r="J131" s="99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95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3:13" ht="9" x14ac:dyDescent="0.15">
      <c r="M266" s="100"/>
    </row>
  </sheetData>
  <mergeCells count="4">
    <mergeCell ref="A126:E126"/>
    <mergeCell ref="G126:M126"/>
    <mergeCell ref="G128:M128"/>
    <mergeCell ref="G129:M129"/>
  </mergeCells>
  <printOptions horizontalCentered="1" gridLinesSet="0"/>
  <pageMargins left="0" right="0" top="0" bottom="0" header="0" footer="3.937007874015748E-2"/>
  <pageSetup paperSize="9" scale="82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8193" r:id="rId4">
          <objectPr defaultSize="0" autoPict="0" r:id="rId5">
            <anchor moveWithCells="1" sizeWithCells="1">
              <from>
                <xdr:col>4</xdr:col>
                <xdr:colOff>123825</xdr:colOff>
                <xdr:row>123</xdr:row>
                <xdr:rowOff>57150</xdr:rowOff>
              </from>
              <to>
                <xdr:col>4</xdr:col>
                <xdr:colOff>523875</xdr:colOff>
                <xdr:row>131</xdr:row>
                <xdr:rowOff>66675</xdr:rowOff>
              </to>
            </anchor>
          </objectPr>
        </oleObject>
      </mc:Choice>
      <mc:Fallback>
        <oleObject progId="Word.Picture.8" shapeId="8193" r:id="rId4"/>
      </mc:Fallback>
    </mc:AlternateContent>
    <mc:AlternateContent xmlns:mc="http://schemas.openxmlformats.org/markup-compatibility/2006">
      <mc:Choice Requires="x14">
        <oleObject progId="Word.Picture.8" shapeId="8194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371475</xdr:colOff>
                <xdr:row>131</xdr:row>
                <xdr:rowOff>95250</xdr:rowOff>
              </to>
            </anchor>
          </objectPr>
        </oleObject>
      </mc:Choice>
      <mc:Fallback>
        <oleObject progId="Word.Picture.8" shapeId="8194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CF8C7-2A22-4B55-94FF-87CBE7FACF38}">
  <dimension ref="A1:N266"/>
  <sheetViews>
    <sheetView showGridLines="0" workbookViewId="0">
      <selection activeCell="F38" sqref="F38"/>
    </sheetView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10.285156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/>
    <row r="3" spans="1:14" ht="8.1" customHeight="1" x14ac:dyDescent="0.15"/>
    <row r="4" spans="1:14" ht="8.1" customHeight="1" x14ac:dyDescent="0.15"/>
    <row r="5" spans="1:14" ht="8.1" customHeight="1" x14ac:dyDescent="0.15"/>
    <row r="6" spans="1:14" ht="8.1" customHeight="1" x14ac:dyDescent="0.15"/>
    <row r="7" spans="1:14" x14ac:dyDescent="0.15">
      <c r="E7" s="16" t="s">
        <v>114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0" t="s">
        <v>136</v>
      </c>
      <c r="B9" s="69" t="s">
        <v>26</v>
      </c>
      <c r="C9" s="69" t="s">
        <v>16</v>
      </c>
      <c r="D9" s="69" t="s">
        <v>28</v>
      </c>
      <c r="E9" s="70" t="s">
        <v>17</v>
      </c>
      <c r="G9" s="60" t="s">
        <v>137</v>
      </c>
      <c r="H9" s="69" t="s">
        <v>19</v>
      </c>
      <c r="I9" s="69" t="s">
        <v>29</v>
      </c>
      <c r="J9" s="69" t="s">
        <v>20</v>
      </c>
      <c r="K9" s="69" t="s">
        <v>21</v>
      </c>
      <c r="L9" s="69" t="s">
        <v>33</v>
      </c>
      <c r="M9" s="70" t="s">
        <v>24</v>
      </c>
      <c r="N9" s="71"/>
    </row>
    <row r="10" spans="1:14" s="11" customFormat="1" ht="10.5" x14ac:dyDescent="0.15">
      <c r="A10" s="60"/>
      <c r="B10" s="69" t="s">
        <v>27</v>
      </c>
      <c r="C10" s="69"/>
      <c r="D10" s="69" t="s">
        <v>26</v>
      </c>
      <c r="E10" s="70"/>
      <c r="G10" s="60"/>
      <c r="H10" s="69" t="s">
        <v>31</v>
      </c>
      <c r="I10" s="69" t="s">
        <v>35</v>
      </c>
      <c r="J10" s="69"/>
      <c r="K10" s="69"/>
      <c r="L10" s="69" t="s">
        <v>34</v>
      </c>
      <c r="M10" s="70"/>
      <c r="N10" s="71"/>
    </row>
    <row r="11" spans="1:14" s="11" customFormat="1" ht="10.5" x14ac:dyDescent="0.15">
      <c r="A11" s="60" t="s">
        <v>138</v>
      </c>
      <c r="B11" s="69" t="s">
        <v>25</v>
      </c>
      <c r="C11" s="69" t="s">
        <v>13</v>
      </c>
      <c r="D11" s="69" t="s">
        <v>14</v>
      </c>
      <c r="E11" s="70" t="s">
        <v>18</v>
      </c>
      <c r="G11" s="60" t="s">
        <v>139</v>
      </c>
      <c r="H11" s="69" t="s">
        <v>32</v>
      </c>
      <c r="I11" s="69" t="s">
        <v>30</v>
      </c>
      <c r="J11" s="69" t="s">
        <v>12</v>
      </c>
      <c r="K11" s="69" t="s">
        <v>22</v>
      </c>
      <c r="L11" s="69" t="s">
        <v>23</v>
      </c>
      <c r="M11" s="70" t="s">
        <v>36</v>
      </c>
      <c r="N11" s="71"/>
    </row>
    <row r="12" spans="1:14" ht="5.0999999999999996" customHeight="1" x14ac:dyDescent="0.15">
      <c r="A12" s="7"/>
      <c r="B12" s="5"/>
      <c r="C12" s="5"/>
      <c r="D12" s="5"/>
      <c r="E12" s="9"/>
      <c r="G12" s="72"/>
      <c r="H12" s="73"/>
      <c r="I12" s="73"/>
      <c r="J12" s="73"/>
      <c r="K12" s="73"/>
      <c r="L12" s="73"/>
      <c r="M12" s="74"/>
      <c r="N12" s="75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7"/>
      <c r="I13" s="67"/>
      <c r="J13" s="67"/>
      <c r="K13" s="76"/>
      <c r="L13" s="67"/>
      <c r="M13" s="77"/>
      <c r="N13" s="75"/>
    </row>
    <row r="14" spans="1:14" ht="9" customHeight="1" x14ac:dyDescent="0.15">
      <c r="A14" s="67" t="s">
        <v>0</v>
      </c>
      <c r="B14" s="4"/>
      <c r="C14" s="4"/>
      <c r="D14" s="4"/>
      <c r="E14" s="10"/>
      <c r="G14" s="67" t="s">
        <v>0</v>
      </c>
      <c r="H14" s="67"/>
      <c r="I14" s="67"/>
      <c r="J14" s="67"/>
      <c r="K14" s="76"/>
      <c r="L14" s="67"/>
      <c r="M14" s="77"/>
      <c r="N14" s="75"/>
    </row>
    <row r="15" spans="1:14" ht="9" x14ac:dyDescent="0.15">
      <c r="A15" s="67" t="s">
        <v>84</v>
      </c>
      <c r="B15" s="78">
        <v>63660424.119999997</v>
      </c>
      <c r="C15" s="78" t="s">
        <v>98</v>
      </c>
      <c r="D15" s="78">
        <v>326464.28000000003</v>
      </c>
      <c r="E15" s="79">
        <v>63986888.399999999</v>
      </c>
      <c r="G15" s="67" t="s">
        <v>84</v>
      </c>
      <c r="H15" s="78">
        <v>617704651.25</v>
      </c>
      <c r="I15" s="78">
        <v>592359994.25999999</v>
      </c>
      <c r="J15" s="78">
        <v>25344656.989999998</v>
      </c>
      <c r="K15" s="76">
        <f>IF(ISERROR((H15-I15)/ABS(I15)),"",(H15-I15)/ABS(I15))</f>
        <v>4.2785902551811548E-2</v>
      </c>
      <c r="L15" s="78">
        <v>851200000</v>
      </c>
      <c r="M15" s="80">
        <f t="shared" ref="M15:M20" si="0">H15/L15</f>
        <v>0.72568685532189847</v>
      </c>
      <c r="N15" s="75"/>
    </row>
    <row r="16" spans="1:14" ht="9" x14ac:dyDescent="0.15">
      <c r="A16" s="67" t="s">
        <v>46</v>
      </c>
      <c r="B16" s="78">
        <v>1497045.8</v>
      </c>
      <c r="C16" s="78" t="s">
        <v>98</v>
      </c>
      <c r="D16" s="78">
        <v>19519.38</v>
      </c>
      <c r="E16" s="79">
        <v>1516565.18</v>
      </c>
      <c r="G16" s="67" t="s">
        <v>46</v>
      </c>
      <c r="H16" s="78">
        <v>14977906.970000001</v>
      </c>
      <c r="I16" s="78">
        <v>17090701.84</v>
      </c>
      <c r="J16" s="78">
        <v>-2112794.87</v>
      </c>
      <c r="K16" s="76">
        <f t="shared" ref="K16:K24" si="1">IF(ISERROR((H16-I16)/ABS(I16)),"",(H16-I16)/ABS(I16))</f>
        <v>-0.12362247552965322</v>
      </c>
      <c r="L16" s="78">
        <v>19400000</v>
      </c>
      <c r="M16" s="80">
        <f t="shared" si="0"/>
        <v>0.77205706030927834</v>
      </c>
      <c r="N16" s="75"/>
    </row>
    <row r="17" spans="1:14" ht="9" x14ac:dyDescent="0.15">
      <c r="A17" s="67" t="s">
        <v>47</v>
      </c>
      <c r="B17" s="78">
        <v>191952.06</v>
      </c>
      <c r="C17" s="78" t="s">
        <v>98</v>
      </c>
      <c r="D17" s="78">
        <v>11343.56</v>
      </c>
      <c r="E17" s="79">
        <v>203295.62</v>
      </c>
      <c r="G17" s="67" t="s">
        <v>47</v>
      </c>
      <c r="H17" s="78">
        <v>6343017.54</v>
      </c>
      <c r="I17" s="78">
        <v>6237621.4199999999</v>
      </c>
      <c r="J17" s="78">
        <v>105396.12</v>
      </c>
      <c r="K17" s="76">
        <f t="shared" si="1"/>
        <v>1.6896844630881768E-2</v>
      </c>
      <c r="L17" s="78">
        <v>8600000</v>
      </c>
      <c r="M17" s="80">
        <f t="shared" si="0"/>
        <v>0.73756017906976745</v>
      </c>
      <c r="N17" s="75"/>
    </row>
    <row r="18" spans="1:14" ht="9" x14ac:dyDescent="0.15">
      <c r="A18" s="67" t="s">
        <v>63</v>
      </c>
      <c r="B18" s="78">
        <v>645354.92000000004</v>
      </c>
      <c r="C18" s="78" t="s">
        <v>98</v>
      </c>
      <c r="D18" s="78" t="s">
        <v>98</v>
      </c>
      <c r="E18" s="79">
        <v>645354.92000000004</v>
      </c>
      <c r="G18" s="67" t="s">
        <v>63</v>
      </c>
      <c r="H18" s="78">
        <v>3763664.24</v>
      </c>
      <c r="I18" s="78">
        <v>2610196.2000000002</v>
      </c>
      <c r="J18" s="78">
        <v>1153468.04</v>
      </c>
      <c r="K18" s="76">
        <f t="shared" si="1"/>
        <v>0.44190855844476362</v>
      </c>
      <c r="L18" s="78">
        <v>3200000</v>
      </c>
      <c r="M18" s="80">
        <f t="shared" si="0"/>
        <v>1.176145075</v>
      </c>
      <c r="N18" s="75"/>
    </row>
    <row r="19" spans="1:14" ht="9" x14ac:dyDescent="0.15">
      <c r="A19" s="67" t="s">
        <v>64</v>
      </c>
      <c r="B19" s="78" t="s">
        <v>98</v>
      </c>
      <c r="C19" s="78" t="s">
        <v>98</v>
      </c>
      <c r="D19" s="78" t="s">
        <v>98</v>
      </c>
      <c r="E19" s="79" t="s">
        <v>98</v>
      </c>
      <c r="G19" s="67" t="s">
        <v>64</v>
      </c>
      <c r="H19" s="78">
        <v>717237.55</v>
      </c>
      <c r="I19" s="78">
        <v>216939.53</v>
      </c>
      <c r="J19" s="78">
        <v>500298.02</v>
      </c>
      <c r="K19" s="76">
        <f t="shared" si="1"/>
        <v>2.3061634732959919</v>
      </c>
      <c r="L19" s="78">
        <v>500000</v>
      </c>
      <c r="M19" s="80">
        <f t="shared" si="0"/>
        <v>1.4344751</v>
      </c>
      <c r="N19" s="75"/>
    </row>
    <row r="20" spans="1:14" ht="9" x14ac:dyDescent="0.15">
      <c r="A20" s="67" t="s">
        <v>48</v>
      </c>
      <c r="B20" s="78">
        <v>168284.79</v>
      </c>
      <c r="C20" s="78" t="s">
        <v>98</v>
      </c>
      <c r="D20" s="78">
        <v>22270.28</v>
      </c>
      <c r="E20" s="79">
        <v>190555.07</v>
      </c>
      <c r="G20" s="67" t="s">
        <v>48</v>
      </c>
      <c r="H20" s="78">
        <v>3365686.74</v>
      </c>
      <c r="I20" s="78">
        <v>8907375.3800000008</v>
      </c>
      <c r="J20" s="78">
        <v>-5541688.6399999997</v>
      </c>
      <c r="K20" s="76">
        <f t="shared" si="1"/>
        <v>-0.62214607598585348</v>
      </c>
      <c r="L20" s="78">
        <v>29900000</v>
      </c>
      <c r="M20" s="80">
        <f t="shared" si="0"/>
        <v>0.11256477391304348</v>
      </c>
      <c r="N20" s="75"/>
    </row>
    <row r="21" spans="1:14" ht="9" x14ac:dyDescent="0.15">
      <c r="A21" s="67" t="s">
        <v>65</v>
      </c>
      <c r="B21" s="78">
        <v>573310.73</v>
      </c>
      <c r="C21" s="78">
        <v>762778.73</v>
      </c>
      <c r="D21" s="78">
        <v>142050.29</v>
      </c>
      <c r="E21" s="79">
        <v>-47417.71</v>
      </c>
      <c r="G21" s="67" t="s">
        <v>65</v>
      </c>
      <c r="H21" s="78">
        <v>-35567353.670000002</v>
      </c>
      <c r="I21" s="78">
        <v>-110963878.66</v>
      </c>
      <c r="J21" s="78">
        <v>75396524.989999995</v>
      </c>
      <c r="K21" s="76">
        <f t="shared" si="1"/>
        <v>0.67946908399822148</v>
      </c>
      <c r="L21" s="78">
        <v>-16300000</v>
      </c>
      <c r="M21" s="80"/>
      <c r="N21" s="75"/>
    </row>
    <row r="22" spans="1:14" ht="5.0999999999999996" customHeight="1" x14ac:dyDescent="0.15">
      <c r="A22" s="77"/>
      <c r="B22" s="81"/>
      <c r="C22" s="82"/>
      <c r="D22" s="82"/>
      <c r="E22" s="81"/>
      <c r="G22" s="77"/>
      <c r="H22" s="82"/>
      <c r="I22" s="82"/>
      <c r="J22" s="82"/>
      <c r="K22" s="83" t="str">
        <f t="shared" si="1"/>
        <v/>
      </c>
      <c r="L22" s="82"/>
      <c r="M22" s="84"/>
      <c r="N22" s="75"/>
    </row>
    <row r="23" spans="1:14" ht="3" customHeight="1" x14ac:dyDescent="0.15">
      <c r="A23" s="67"/>
      <c r="B23" s="78"/>
      <c r="C23" s="78"/>
      <c r="D23" s="78"/>
      <c r="E23" s="79"/>
      <c r="G23" s="67"/>
      <c r="H23" s="78"/>
      <c r="I23" s="78"/>
      <c r="J23" s="78"/>
      <c r="K23" s="76" t="str">
        <f t="shared" si="1"/>
        <v/>
      </c>
      <c r="L23" s="78"/>
      <c r="M23" s="80"/>
      <c r="N23" s="75"/>
    </row>
    <row r="24" spans="1:14" s="11" customFormat="1" ht="9" x14ac:dyDescent="0.15">
      <c r="A24" s="85" t="s">
        <v>2</v>
      </c>
      <c r="B24" s="66">
        <v>66736372.420000002</v>
      </c>
      <c r="C24" s="66">
        <v>762778.73</v>
      </c>
      <c r="D24" s="66">
        <v>521647.79</v>
      </c>
      <c r="E24" s="86">
        <v>66495241.479999997</v>
      </c>
      <c r="G24" s="85" t="s">
        <v>2</v>
      </c>
      <c r="H24" s="66">
        <v>611304810.62</v>
      </c>
      <c r="I24" s="66">
        <v>516458949.97000003</v>
      </c>
      <c r="J24" s="66">
        <v>94845860.650000006</v>
      </c>
      <c r="K24" s="87">
        <f t="shared" si="1"/>
        <v>0.18364646532993448</v>
      </c>
      <c r="L24" s="66">
        <v>896500000</v>
      </c>
      <c r="M24" s="88">
        <f>H24/L24</f>
        <v>0.68187932026770781</v>
      </c>
      <c r="N24" s="71"/>
    </row>
    <row r="25" spans="1:14" ht="3" customHeight="1" x14ac:dyDescent="0.15">
      <c r="A25" s="77"/>
      <c r="B25" s="82"/>
      <c r="C25" s="82"/>
      <c r="D25" s="82"/>
      <c r="E25" s="81"/>
      <c r="G25" s="77"/>
      <c r="H25" s="82"/>
      <c r="I25" s="82"/>
      <c r="J25" s="82"/>
      <c r="K25" s="83"/>
      <c r="L25" s="82"/>
      <c r="M25" s="84"/>
      <c r="N25" s="75"/>
    </row>
    <row r="26" spans="1:14" ht="5.0999999999999996" customHeight="1" x14ac:dyDescent="0.15">
      <c r="A26" s="67"/>
      <c r="B26" s="78"/>
      <c r="C26" s="78"/>
      <c r="D26" s="78"/>
      <c r="E26" s="79"/>
      <c r="G26" s="67"/>
      <c r="H26" s="78"/>
      <c r="I26" s="78"/>
      <c r="J26" s="78"/>
      <c r="K26" s="76"/>
      <c r="L26" s="78"/>
      <c r="M26" s="80"/>
      <c r="N26" s="75"/>
    </row>
    <row r="27" spans="1:14" ht="9" customHeight="1" x14ac:dyDescent="0.15">
      <c r="A27" s="67" t="s">
        <v>3</v>
      </c>
      <c r="B27" s="78"/>
      <c r="C27" s="78"/>
      <c r="D27" s="78"/>
      <c r="E27" s="79"/>
      <c r="G27" s="67" t="s">
        <v>3</v>
      </c>
      <c r="H27" s="78"/>
      <c r="I27" s="78"/>
      <c r="J27" s="78"/>
      <c r="K27" s="76"/>
      <c r="L27" s="78"/>
      <c r="M27" s="80"/>
      <c r="N27" s="75"/>
    </row>
    <row r="28" spans="1:14" ht="9" x14ac:dyDescent="0.15">
      <c r="A28" s="67" t="s">
        <v>46</v>
      </c>
      <c r="B28" s="78">
        <v>1497045.79</v>
      </c>
      <c r="C28" s="78" t="s">
        <v>98</v>
      </c>
      <c r="D28" s="78">
        <v>19519.349999999999</v>
      </c>
      <c r="E28" s="79">
        <v>1516565.14</v>
      </c>
      <c r="G28" s="67" t="s">
        <v>46</v>
      </c>
      <c r="H28" s="78">
        <v>14977906.93</v>
      </c>
      <c r="I28" s="78">
        <v>17090701.690000001</v>
      </c>
      <c r="J28" s="78">
        <v>-2112794.7599999998</v>
      </c>
      <c r="K28" s="76">
        <f t="shared" ref="K28:K31" si="2">IF(ISERROR((H28-I28)/ABS(I28)),"",(H28-I28)/ABS(I28))</f>
        <v>-0.12362247017840269</v>
      </c>
      <c r="L28" s="78">
        <v>19400000</v>
      </c>
      <c r="M28" s="80">
        <f>H28/L28</f>
        <v>0.77205705824742266</v>
      </c>
      <c r="N28" s="75"/>
    </row>
    <row r="29" spans="1:14" ht="9" x14ac:dyDescent="0.15">
      <c r="A29" s="67" t="s">
        <v>47</v>
      </c>
      <c r="B29" s="78">
        <v>191952.06</v>
      </c>
      <c r="C29" s="78" t="s">
        <v>98</v>
      </c>
      <c r="D29" s="78">
        <v>11343.53</v>
      </c>
      <c r="E29" s="79">
        <v>203295.59</v>
      </c>
      <c r="G29" s="67" t="s">
        <v>47</v>
      </c>
      <c r="H29" s="78">
        <v>6343017.2800000003</v>
      </c>
      <c r="I29" s="78">
        <v>6237621.21</v>
      </c>
      <c r="J29" s="78">
        <v>105396.07</v>
      </c>
      <c r="K29" s="76">
        <f t="shared" si="2"/>
        <v>1.689683718386617E-2</v>
      </c>
      <c r="L29" s="78">
        <v>8600000</v>
      </c>
      <c r="M29" s="80">
        <f>H29/L29</f>
        <v>0.73756014883720933</v>
      </c>
      <c r="N29" s="75"/>
    </row>
    <row r="30" spans="1:14" ht="9" x14ac:dyDescent="0.15">
      <c r="A30" s="67" t="s">
        <v>66</v>
      </c>
      <c r="B30" s="78">
        <v>645354.91</v>
      </c>
      <c r="C30" s="78" t="s">
        <v>98</v>
      </c>
      <c r="D30" s="78" t="s">
        <v>98</v>
      </c>
      <c r="E30" s="79">
        <v>645354.91</v>
      </c>
      <c r="G30" s="67" t="s">
        <v>66</v>
      </c>
      <c r="H30" s="78">
        <v>3763664.23</v>
      </c>
      <c r="I30" s="78">
        <v>2610196.16</v>
      </c>
      <c r="J30" s="78">
        <v>1153468.07</v>
      </c>
      <c r="K30" s="76">
        <f t="shared" si="2"/>
        <v>0.44190857671018863</v>
      </c>
      <c r="L30" s="78">
        <v>3200000</v>
      </c>
      <c r="M30" s="80">
        <f>H30/L30</f>
        <v>1.1761450718749999</v>
      </c>
      <c r="N30" s="75"/>
    </row>
    <row r="31" spans="1:14" ht="9" x14ac:dyDescent="0.15">
      <c r="A31" s="67" t="s">
        <v>1</v>
      </c>
      <c r="B31" s="78">
        <v>1672716.94</v>
      </c>
      <c r="C31" s="78">
        <v>349444.77</v>
      </c>
      <c r="D31" s="78">
        <v>51969.919999999998</v>
      </c>
      <c r="E31" s="79">
        <v>1375242.09</v>
      </c>
      <c r="G31" s="67" t="s">
        <v>1</v>
      </c>
      <c r="H31" s="78">
        <v>97242325.359999999</v>
      </c>
      <c r="I31" s="78">
        <v>79257877.319999993</v>
      </c>
      <c r="J31" s="78">
        <v>17984448.039999999</v>
      </c>
      <c r="K31" s="76">
        <f t="shared" si="2"/>
        <v>0.22691054376069944</v>
      </c>
      <c r="L31" s="78">
        <v>96600000</v>
      </c>
      <c r="M31" s="80">
        <f>H31/L31</f>
        <v>1.0066493308488613</v>
      </c>
      <c r="N31" s="75"/>
    </row>
    <row r="32" spans="1:14" ht="5.0999999999999996" customHeight="1" x14ac:dyDescent="0.15">
      <c r="A32" s="77"/>
      <c r="B32" s="82"/>
      <c r="C32" s="82"/>
      <c r="D32" s="82"/>
      <c r="E32" s="81"/>
      <c r="G32" s="77"/>
      <c r="H32" s="82"/>
      <c r="I32" s="82"/>
      <c r="J32" s="82"/>
      <c r="K32" s="83"/>
      <c r="L32" s="82"/>
      <c r="M32" s="84"/>
      <c r="N32" s="75"/>
    </row>
    <row r="33" spans="1:14" ht="3" customHeight="1" x14ac:dyDescent="0.15">
      <c r="A33" s="67"/>
      <c r="B33" s="78"/>
      <c r="C33" s="78"/>
      <c r="D33" s="78"/>
      <c r="E33" s="79"/>
      <c r="G33" s="67"/>
      <c r="H33" s="78"/>
      <c r="I33" s="78"/>
      <c r="J33" s="78"/>
      <c r="K33" s="76"/>
      <c r="L33" s="78"/>
      <c r="M33" s="80"/>
      <c r="N33" s="75"/>
    </row>
    <row r="34" spans="1:14" s="11" customFormat="1" ht="9" x14ac:dyDescent="0.15">
      <c r="A34" s="69" t="s">
        <v>11</v>
      </c>
      <c r="B34" s="66">
        <v>4007069.7</v>
      </c>
      <c r="C34" s="66">
        <v>349444.77</v>
      </c>
      <c r="D34" s="66">
        <v>82832.800000000003</v>
      </c>
      <c r="E34" s="86">
        <v>3740457.73</v>
      </c>
      <c r="G34" s="69" t="s">
        <v>11</v>
      </c>
      <c r="H34" s="66">
        <v>122326913.8</v>
      </c>
      <c r="I34" s="66">
        <v>105196396.38</v>
      </c>
      <c r="J34" s="66">
        <v>17130517.420000002</v>
      </c>
      <c r="K34" s="87">
        <f>IF(ISERROR((H34-I34)/ABS(I34)),"",(H34-I34)/ABS(I34))</f>
        <v>0.16284319624523627</v>
      </c>
      <c r="L34" s="66">
        <v>127800000</v>
      </c>
      <c r="M34" s="88">
        <f>H34/L34</f>
        <v>0.95717459937402194</v>
      </c>
      <c r="N34" s="71"/>
    </row>
    <row r="35" spans="1:14" ht="3" customHeight="1" x14ac:dyDescent="0.15">
      <c r="A35" s="77"/>
      <c r="B35" s="82"/>
      <c r="C35" s="82"/>
      <c r="D35" s="82"/>
      <c r="E35" s="81"/>
      <c r="G35" s="77"/>
      <c r="H35" s="82"/>
      <c r="I35" s="82"/>
      <c r="J35" s="82"/>
      <c r="K35" s="83"/>
      <c r="L35" s="82"/>
      <c r="M35" s="84"/>
      <c r="N35" s="75"/>
    </row>
    <row r="36" spans="1:14" ht="5.0999999999999996" customHeight="1" x14ac:dyDescent="0.15">
      <c r="A36" s="77"/>
      <c r="B36" s="78"/>
      <c r="C36" s="78"/>
      <c r="D36" s="78"/>
      <c r="E36" s="79"/>
      <c r="G36" s="67"/>
      <c r="H36" s="78"/>
      <c r="I36" s="78"/>
      <c r="J36" s="78"/>
      <c r="K36" s="76"/>
      <c r="L36" s="78"/>
      <c r="M36" s="80"/>
      <c r="N36" s="75"/>
    </row>
    <row r="37" spans="1:14" ht="9" x14ac:dyDescent="0.15">
      <c r="A37" s="67" t="s">
        <v>67</v>
      </c>
      <c r="B37" s="78">
        <v>1266890.73</v>
      </c>
      <c r="C37" s="78">
        <v>26035.78</v>
      </c>
      <c r="D37" s="78" t="s">
        <v>98</v>
      </c>
      <c r="E37" s="79">
        <v>1240854.95</v>
      </c>
      <c r="G37" s="67" t="s">
        <v>67</v>
      </c>
      <c r="H37" s="78">
        <v>12875388.289999999</v>
      </c>
      <c r="I37" s="78">
        <v>8712023.4299999997</v>
      </c>
      <c r="J37" s="78">
        <v>4163364.86</v>
      </c>
      <c r="K37" s="76">
        <f t="shared" ref="K37:K42" si="3">IF(ISERROR((H37-I37)/ABS(I37)),"",(H37-I37)/ABS(I37))</f>
        <v>0.47788724323942727</v>
      </c>
      <c r="L37" s="78">
        <v>13000000</v>
      </c>
      <c r="M37" s="80">
        <f>H37/L37</f>
        <v>0.99041448384615383</v>
      </c>
      <c r="N37" s="75"/>
    </row>
    <row r="38" spans="1:14" ht="9" x14ac:dyDescent="0.15">
      <c r="A38" s="67" t="s">
        <v>91</v>
      </c>
      <c r="B38" s="78">
        <v>521736.87</v>
      </c>
      <c r="C38" s="78" t="s">
        <v>98</v>
      </c>
      <c r="D38" s="78">
        <v>7580.82</v>
      </c>
      <c r="E38" s="79">
        <v>529317.68999999994</v>
      </c>
      <c r="G38" s="67" t="s">
        <v>91</v>
      </c>
      <c r="H38" s="78">
        <v>19409756.210000001</v>
      </c>
      <c r="I38" s="78">
        <v>24204654.199999999</v>
      </c>
      <c r="J38" s="78">
        <v>-4794897.99</v>
      </c>
      <c r="K38" s="76">
        <f t="shared" si="3"/>
        <v>-0.1980981818777646</v>
      </c>
      <c r="L38" s="78">
        <v>24100000</v>
      </c>
      <c r="M38" s="80">
        <f>H38/L38</f>
        <v>0.80538407510373444</v>
      </c>
      <c r="N38" s="75"/>
    </row>
    <row r="39" spans="1:14" ht="9" x14ac:dyDescent="0.15">
      <c r="A39" s="67" t="s">
        <v>68</v>
      </c>
      <c r="B39" s="78">
        <v>1861322.3</v>
      </c>
      <c r="C39" s="78" t="s">
        <v>98</v>
      </c>
      <c r="D39" s="78">
        <v>743.53</v>
      </c>
      <c r="E39" s="79">
        <v>1862065.83</v>
      </c>
      <c r="G39" s="67" t="s">
        <v>68</v>
      </c>
      <c r="H39" s="78">
        <v>7678859.1200000001</v>
      </c>
      <c r="I39" s="78">
        <v>8137113.0999999996</v>
      </c>
      <c r="J39" s="78">
        <v>-458253.98</v>
      </c>
      <c r="K39" s="76">
        <f t="shared" si="3"/>
        <v>-5.6316530736189419E-2</v>
      </c>
      <c r="L39" s="78">
        <v>9000000</v>
      </c>
      <c r="M39" s="80">
        <f>H39/L39</f>
        <v>0.85320656888888891</v>
      </c>
      <c r="N39" s="75"/>
    </row>
    <row r="40" spans="1:14" ht="9" x14ac:dyDescent="0.15">
      <c r="A40" s="67" t="s">
        <v>49</v>
      </c>
      <c r="B40" s="78" t="s">
        <v>98</v>
      </c>
      <c r="C40" s="78" t="s">
        <v>98</v>
      </c>
      <c r="D40" s="78" t="s">
        <v>98</v>
      </c>
      <c r="E40" s="79" t="s">
        <v>98</v>
      </c>
      <c r="G40" s="67" t="s">
        <v>49</v>
      </c>
      <c r="H40" s="78">
        <v>3745436.2</v>
      </c>
      <c r="I40" s="78">
        <v>3625842.81</v>
      </c>
      <c r="J40" s="78">
        <v>119593.39</v>
      </c>
      <c r="K40" s="76">
        <f t="shared" si="3"/>
        <v>3.2983611333112402E-2</v>
      </c>
      <c r="L40" s="78">
        <v>3700000</v>
      </c>
      <c r="M40" s="80">
        <f>H40/L40</f>
        <v>1.0122800540540542</v>
      </c>
      <c r="N40" s="75"/>
    </row>
    <row r="41" spans="1:14" ht="9" x14ac:dyDescent="0.15">
      <c r="A41" s="67" t="s">
        <v>69</v>
      </c>
      <c r="B41" s="78" t="s">
        <v>98</v>
      </c>
      <c r="C41" s="78" t="s">
        <v>98</v>
      </c>
      <c r="D41" s="78" t="s">
        <v>98</v>
      </c>
      <c r="E41" s="79" t="s">
        <v>98</v>
      </c>
      <c r="G41" s="67" t="s">
        <v>69</v>
      </c>
      <c r="H41" s="78">
        <v>2064131.86</v>
      </c>
      <c r="I41" s="78">
        <v>3194516.14</v>
      </c>
      <c r="J41" s="78">
        <v>-1130384.28</v>
      </c>
      <c r="K41" s="76">
        <f t="shared" si="3"/>
        <v>-0.35385148500141872</v>
      </c>
      <c r="L41" s="78">
        <v>6536660</v>
      </c>
      <c r="M41" s="80">
        <f>H41/L41</f>
        <v>0.31577776111959321</v>
      </c>
      <c r="N41" s="75"/>
    </row>
    <row r="42" spans="1:14" ht="9" x14ac:dyDescent="0.15">
      <c r="A42" s="67" t="s">
        <v>54</v>
      </c>
      <c r="B42" s="78"/>
      <c r="C42" s="78"/>
      <c r="D42" s="78"/>
      <c r="E42" s="79"/>
      <c r="G42" s="67" t="s">
        <v>54</v>
      </c>
      <c r="H42" s="78"/>
      <c r="I42" s="78"/>
      <c r="J42" s="78"/>
      <c r="K42" s="76" t="str">
        <f t="shared" si="3"/>
        <v/>
      </c>
      <c r="L42" s="78"/>
      <c r="M42" s="80"/>
      <c r="N42" s="75"/>
    </row>
    <row r="43" spans="1:14" ht="5.0999999999999996" customHeight="1" x14ac:dyDescent="0.15">
      <c r="A43" s="77"/>
      <c r="B43" s="82"/>
      <c r="C43" s="82"/>
      <c r="D43" s="82"/>
      <c r="E43" s="81"/>
      <c r="G43" s="77"/>
      <c r="H43" s="82"/>
      <c r="I43" s="82"/>
      <c r="J43" s="82"/>
      <c r="K43" s="83"/>
      <c r="L43" s="82"/>
      <c r="M43" s="84"/>
      <c r="N43" s="75"/>
    </row>
    <row r="44" spans="1:14" ht="3" customHeight="1" x14ac:dyDescent="0.15">
      <c r="A44" s="67"/>
      <c r="B44" s="78"/>
      <c r="C44" s="78"/>
      <c r="D44" s="78"/>
      <c r="E44" s="79"/>
      <c r="G44" s="67"/>
      <c r="H44" s="78"/>
      <c r="I44" s="78"/>
      <c r="J44" s="78"/>
      <c r="K44" s="76"/>
      <c r="L44" s="78"/>
      <c r="M44" s="80"/>
      <c r="N44" s="75"/>
    </row>
    <row r="45" spans="1:14" s="11" customFormat="1" ht="9" x14ac:dyDescent="0.15">
      <c r="A45" s="69" t="s">
        <v>37</v>
      </c>
      <c r="B45" s="66">
        <v>74393392.019999996</v>
      </c>
      <c r="C45" s="66">
        <v>1138259.28</v>
      </c>
      <c r="D45" s="66">
        <v>612804.93999999994</v>
      </c>
      <c r="E45" s="86">
        <v>73867937.680000007</v>
      </c>
      <c r="G45" s="69" t="s">
        <v>37</v>
      </c>
      <c r="H45" s="66">
        <v>779405296.10000002</v>
      </c>
      <c r="I45" s="66">
        <v>669529496.02999997</v>
      </c>
      <c r="J45" s="66">
        <v>109875800.06999999</v>
      </c>
      <c r="K45" s="87">
        <f>IF(ISERROR((H45-I45)/ABS(I45)),"",(H45-I45)/ABS(I45))</f>
        <v>0.1641089761116018</v>
      </c>
      <c r="L45" s="66">
        <v>1080636660</v>
      </c>
      <c r="M45" s="88">
        <f>H45/L45</f>
        <v>0.72124639571269034</v>
      </c>
      <c r="N45" s="71"/>
    </row>
    <row r="46" spans="1:14" ht="3" customHeight="1" x14ac:dyDescent="0.15">
      <c r="A46" s="77"/>
      <c r="B46" s="82"/>
      <c r="C46" s="82"/>
      <c r="D46" s="82"/>
      <c r="E46" s="81"/>
      <c r="G46" s="77"/>
      <c r="H46" s="82"/>
      <c r="I46" s="82"/>
      <c r="J46" s="82"/>
      <c r="K46" s="83"/>
      <c r="L46" s="82"/>
      <c r="M46" s="84"/>
      <c r="N46" s="75"/>
    </row>
    <row r="47" spans="1:14" ht="5.0999999999999996" customHeight="1" x14ac:dyDescent="0.15">
      <c r="A47" s="67"/>
      <c r="B47" s="78"/>
      <c r="C47" s="78"/>
      <c r="D47" s="78"/>
      <c r="E47" s="79"/>
      <c r="G47" s="67"/>
      <c r="H47" s="78"/>
      <c r="I47" s="78"/>
      <c r="J47" s="78"/>
      <c r="K47" s="76"/>
      <c r="L47" s="78"/>
      <c r="M47" s="80"/>
      <c r="N47" s="75"/>
    </row>
    <row r="48" spans="1:14" ht="9" x14ac:dyDescent="0.15">
      <c r="A48" s="67" t="s">
        <v>85</v>
      </c>
      <c r="B48" s="78">
        <v>53699330.460000001</v>
      </c>
      <c r="C48" s="78">
        <v>30004611.100000001</v>
      </c>
      <c r="D48" s="78">
        <v>300092.78999999998</v>
      </c>
      <c r="E48" s="79">
        <v>23994812.149999999</v>
      </c>
      <c r="G48" s="67" t="s">
        <v>85</v>
      </c>
      <c r="H48" s="78">
        <v>437227715.55000001</v>
      </c>
      <c r="I48" s="78">
        <v>327286602.43000001</v>
      </c>
      <c r="J48" s="78">
        <v>109941113.12</v>
      </c>
      <c r="K48" s="76">
        <f t="shared" ref="K48:K65" si="4">IF(ISERROR((H48-I48)/ABS(I48)),"",(H48-I48)/ABS(I48))</f>
        <v>0.33591693733786182</v>
      </c>
      <c r="L48" s="78">
        <v>616911480</v>
      </c>
      <c r="M48" s="80">
        <f>H48/L48</f>
        <v>0.70873655252776302</v>
      </c>
      <c r="N48" s="75"/>
    </row>
    <row r="49" spans="1:14" ht="9" x14ac:dyDescent="0.15">
      <c r="A49" s="67" t="s">
        <v>70</v>
      </c>
      <c r="B49" s="78">
        <v>1743013.59</v>
      </c>
      <c r="C49" s="78">
        <v>1778.68</v>
      </c>
      <c r="D49" s="78">
        <v>4956.25</v>
      </c>
      <c r="E49" s="79">
        <v>1746191.16</v>
      </c>
      <c r="G49" s="67" t="s">
        <v>70</v>
      </c>
      <c r="H49" s="78">
        <v>18805223.350000001</v>
      </c>
      <c r="I49" s="78">
        <v>15048614.08</v>
      </c>
      <c r="J49" s="78">
        <v>3756609.27</v>
      </c>
      <c r="K49" s="76">
        <f t="shared" si="4"/>
        <v>0.24963157736848557</v>
      </c>
      <c r="L49" s="78">
        <v>20400000</v>
      </c>
      <c r="M49" s="80">
        <f>H49/L49</f>
        <v>0.92182467401960788</v>
      </c>
      <c r="N49" s="75"/>
    </row>
    <row r="50" spans="1:14" ht="9" x14ac:dyDescent="0.15">
      <c r="A50" s="67" t="s">
        <v>50</v>
      </c>
      <c r="B50" s="78">
        <v>328501.23</v>
      </c>
      <c r="C50" s="78">
        <v>9387.6200000000008</v>
      </c>
      <c r="D50" s="78">
        <v>740.17</v>
      </c>
      <c r="E50" s="79">
        <v>319853.78000000003</v>
      </c>
      <c r="G50" s="67" t="s">
        <v>50</v>
      </c>
      <c r="H50" s="78">
        <v>5031034.4400000004</v>
      </c>
      <c r="I50" s="78">
        <v>4526924.68</v>
      </c>
      <c r="J50" s="78">
        <v>504109.76</v>
      </c>
      <c r="K50" s="76">
        <f t="shared" si="4"/>
        <v>0.11135810636018816</v>
      </c>
      <c r="L50" s="78">
        <v>5800000</v>
      </c>
      <c r="M50" s="80">
        <f>H50/L50</f>
        <v>0.86741973103448278</v>
      </c>
      <c r="N50" s="75"/>
    </row>
    <row r="51" spans="1:14" ht="9" x14ac:dyDescent="0.15">
      <c r="A51" s="67" t="s">
        <v>71</v>
      </c>
      <c r="B51" s="78">
        <v>163504.89000000001</v>
      </c>
      <c r="C51" s="78" t="s">
        <v>98</v>
      </c>
      <c r="D51" s="78" t="s">
        <v>98</v>
      </c>
      <c r="E51" s="79">
        <v>163504.89000000001</v>
      </c>
      <c r="G51" s="67" t="s">
        <v>71</v>
      </c>
      <c r="H51" s="78">
        <v>3124550.77</v>
      </c>
      <c r="I51" s="78">
        <v>1759358.54</v>
      </c>
      <c r="J51" s="78">
        <v>1365192.23</v>
      </c>
      <c r="K51" s="76">
        <f t="shared" si="4"/>
        <v>0.77596021445407026</v>
      </c>
      <c r="L51" s="78">
        <v>2500000</v>
      </c>
      <c r="M51" s="80">
        <f>H51/L51</f>
        <v>1.2498203080000001</v>
      </c>
      <c r="N51" s="75"/>
    </row>
    <row r="52" spans="1:14" ht="9" x14ac:dyDescent="0.15">
      <c r="A52" s="67" t="s">
        <v>72</v>
      </c>
      <c r="B52" s="78"/>
      <c r="C52" s="78"/>
      <c r="D52" s="78"/>
      <c r="E52" s="79"/>
      <c r="G52" s="67" t="s">
        <v>72</v>
      </c>
      <c r="H52" s="78"/>
      <c r="I52" s="78"/>
      <c r="J52" s="78"/>
      <c r="K52" s="76" t="str">
        <f t="shared" si="4"/>
        <v/>
      </c>
      <c r="L52" s="78"/>
      <c r="M52" s="80"/>
      <c r="N52" s="75"/>
    </row>
    <row r="53" spans="1:14" ht="9" x14ac:dyDescent="0.15">
      <c r="A53" s="67" t="s">
        <v>51</v>
      </c>
      <c r="B53" s="78">
        <v>83348.899999999994</v>
      </c>
      <c r="C53" s="78" t="s">
        <v>98</v>
      </c>
      <c r="D53" s="78" t="s">
        <v>98</v>
      </c>
      <c r="E53" s="79">
        <v>83348.899999999994</v>
      </c>
      <c r="G53" s="67" t="s">
        <v>51</v>
      </c>
      <c r="H53" s="78">
        <v>434951.11</v>
      </c>
      <c r="I53" s="78">
        <v>318881.17</v>
      </c>
      <c r="J53" s="78">
        <v>116069.94</v>
      </c>
      <c r="K53" s="76">
        <f t="shared" si="4"/>
        <v>0.3639912008601825</v>
      </c>
      <c r="L53" s="78">
        <v>591328</v>
      </c>
      <c r="M53" s="80">
        <f>H53/L53</f>
        <v>0.73554966110179121</v>
      </c>
      <c r="N53" s="75"/>
    </row>
    <row r="54" spans="1:14" ht="9" x14ac:dyDescent="0.15">
      <c r="A54" s="67" t="s">
        <v>52</v>
      </c>
      <c r="B54" s="78">
        <v>7290.41</v>
      </c>
      <c r="C54" s="78" t="s">
        <v>98</v>
      </c>
      <c r="D54" s="78" t="s">
        <v>98</v>
      </c>
      <c r="E54" s="79">
        <v>7290.41</v>
      </c>
      <c r="G54" s="67" t="s">
        <v>52</v>
      </c>
      <c r="H54" s="78">
        <v>21624.02</v>
      </c>
      <c r="I54" s="78">
        <v>23263.72</v>
      </c>
      <c r="J54" s="78">
        <v>-1639.7</v>
      </c>
      <c r="K54" s="76">
        <f t="shared" si="4"/>
        <v>-7.0483138552217814E-2</v>
      </c>
      <c r="L54" s="78">
        <v>8812</v>
      </c>
      <c r="M54" s="80">
        <f>H54/L54</f>
        <v>2.4539287335451658</v>
      </c>
      <c r="N54" s="75"/>
    </row>
    <row r="55" spans="1:14" ht="9" x14ac:dyDescent="0.15">
      <c r="A55" s="67" t="s">
        <v>4</v>
      </c>
      <c r="B55" s="78"/>
      <c r="C55" s="78"/>
      <c r="D55" s="78"/>
      <c r="E55" s="79"/>
      <c r="G55" s="67" t="s">
        <v>4</v>
      </c>
      <c r="H55" s="78"/>
      <c r="I55" s="78"/>
      <c r="J55" s="78"/>
      <c r="K55" s="76" t="str">
        <f t="shared" si="4"/>
        <v/>
      </c>
      <c r="L55" s="78"/>
      <c r="M55" s="80"/>
      <c r="N55" s="75"/>
    </row>
    <row r="56" spans="1:14" ht="9" x14ac:dyDescent="0.15">
      <c r="A56" s="67" t="s">
        <v>61</v>
      </c>
      <c r="B56" s="78">
        <v>12205842.27</v>
      </c>
      <c r="C56" s="78">
        <v>298313.71000000002</v>
      </c>
      <c r="D56" s="78" t="s">
        <v>98</v>
      </c>
      <c r="E56" s="79">
        <v>11907528.560000001</v>
      </c>
      <c r="G56" s="67" t="s">
        <v>61</v>
      </c>
      <c r="H56" s="78">
        <v>142181669.22999999</v>
      </c>
      <c r="I56" s="78">
        <v>120804705.16</v>
      </c>
      <c r="J56" s="78">
        <v>21376964.07</v>
      </c>
      <c r="K56" s="76">
        <f t="shared" si="4"/>
        <v>0.17695473070926532</v>
      </c>
      <c r="L56" s="78">
        <v>227469280</v>
      </c>
      <c r="M56" s="80">
        <f>H56/L56</f>
        <v>0.62505877378255204</v>
      </c>
      <c r="N56" s="75"/>
    </row>
    <row r="57" spans="1:14" ht="9" x14ac:dyDescent="0.15">
      <c r="A57" s="67" t="s">
        <v>45</v>
      </c>
      <c r="B57" s="78" t="s">
        <v>98</v>
      </c>
      <c r="C57" s="78" t="s">
        <v>98</v>
      </c>
      <c r="D57" s="78" t="s">
        <v>98</v>
      </c>
      <c r="E57" s="79" t="s">
        <v>98</v>
      </c>
      <c r="G57" s="67" t="s">
        <v>45</v>
      </c>
      <c r="H57" s="78">
        <v>-1337.06</v>
      </c>
      <c r="I57" s="78">
        <v>-17266.82</v>
      </c>
      <c r="J57" s="78">
        <v>15929.76</v>
      </c>
      <c r="K57" s="76">
        <f t="shared" si="4"/>
        <v>0.92256478031276168</v>
      </c>
      <c r="L57" s="78">
        <v>-21086</v>
      </c>
      <c r="M57" s="80">
        <f t="shared" ref="M57:M64" si="5">H57/L57</f>
        <v>6.3409845395048847E-2</v>
      </c>
      <c r="N57" s="75"/>
    </row>
    <row r="58" spans="1:14" ht="9" x14ac:dyDescent="0.15">
      <c r="A58" s="67" t="s">
        <v>53</v>
      </c>
      <c r="B58" s="78">
        <v>3123766.46</v>
      </c>
      <c r="C58" s="78" t="s">
        <v>98</v>
      </c>
      <c r="D58" s="78" t="s">
        <v>98</v>
      </c>
      <c r="E58" s="79">
        <v>3123766.46</v>
      </c>
      <c r="G58" s="67" t="s">
        <v>53</v>
      </c>
      <c r="H58" s="78">
        <v>31036698.420000002</v>
      </c>
      <c r="I58" s="78">
        <v>35271659.229999997</v>
      </c>
      <c r="J58" s="78">
        <v>-4234960.8099999996</v>
      </c>
      <c r="K58" s="76">
        <f t="shared" si="4"/>
        <v>-0.12006695750785625</v>
      </c>
      <c r="L58" s="78">
        <v>62203700</v>
      </c>
      <c r="M58" s="80">
        <f t="shared" si="5"/>
        <v>0.49895260924993212</v>
      </c>
      <c r="N58" s="75"/>
    </row>
    <row r="59" spans="1:14" ht="9" x14ac:dyDescent="0.15">
      <c r="A59" s="67" t="s">
        <v>5</v>
      </c>
      <c r="B59" s="78">
        <v>77281.179999999993</v>
      </c>
      <c r="C59" s="78" t="s">
        <v>98</v>
      </c>
      <c r="D59" s="78" t="s">
        <v>98</v>
      </c>
      <c r="E59" s="79">
        <v>77281.179999999993</v>
      </c>
      <c r="G59" s="67" t="s">
        <v>5</v>
      </c>
      <c r="H59" s="78">
        <v>321242.02</v>
      </c>
      <c r="I59" s="78">
        <v>232152.86</v>
      </c>
      <c r="J59" s="78">
        <v>89089.16</v>
      </c>
      <c r="K59" s="76">
        <f t="shared" si="4"/>
        <v>0.38375215364566279</v>
      </c>
      <c r="L59" s="78">
        <v>227080</v>
      </c>
      <c r="M59" s="80">
        <f t="shared" si="5"/>
        <v>1.4146645235159416</v>
      </c>
      <c r="N59" s="75"/>
    </row>
    <row r="60" spans="1:14" ht="9" x14ac:dyDescent="0.15">
      <c r="A60" s="67" t="s">
        <v>42</v>
      </c>
      <c r="B60" s="78">
        <v>744624.88</v>
      </c>
      <c r="C60" s="78" t="s">
        <v>98</v>
      </c>
      <c r="D60" s="78" t="s">
        <v>98</v>
      </c>
      <c r="E60" s="79">
        <v>744624.88</v>
      </c>
      <c r="G60" s="67" t="s">
        <v>42</v>
      </c>
      <c r="H60" s="78">
        <v>7011188.1799999997</v>
      </c>
      <c r="I60" s="78">
        <v>6606987.2699999996</v>
      </c>
      <c r="J60" s="78">
        <v>404200.91</v>
      </c>
      <c r="K60" s="76">
        <f t="shared" si="4"/>
        <v>6.1177794580494202E-2</v>
      </c>
      <c r="L60" s="78">
        <v>9796880</v>
      </c>
      <c r="M60" s="80">
        <f t="shared" si="5"/>
        <v>0.71565520655555648</v>
      </c>
      <c r="N60" s="75"/>
    </row>
    <row r="61" spans="1:14" ht="9" x14ac:dyDescent="0.15">
      <c r="A61" s="67" t="s">
        <v>73</v>
      </c>
      <c r="B61" s="78"/>
      <c r="C61" s="78"/>
      <c r="D61" s="78"/>
      <c r="E61" s="79"/>
      <c r="G61" s="67" t="s">
        <v>73</v>
      </c>
      <c r="H61" s="78"/>
      <c r="I61" s="78"/>
      <c r="J61" s="78"/>
      <c r="K61" s="76" t="str">
        <f t="shared" si="4"/>
        <v/>
      </c>
      <c r="L61" s="78"/>
      <c r="M61" s="80"/>
      <c r="N61" s="75"/>
    </row>
    <row r="62" spans="1:14" ht="9" x14ac:dyDescent="0.15">
      <c r="A62" s="67" t="s">
        <v>74</v>
      </c>
      <c r="B62" s="78">
        <v>1492008.28</v>
      </c>
      <c r="C62" s="78" t="s">
        <v>98</v>
      </c>
      <c r="D62" s="78" t="s">
        <v>98</v>
      </c>
      <c r="E62" s="79">
        <v>1492008.28</v>
      </c>
      <c r="G62" s="67" t="s">
        <v>74</v>
      </c>
      <c r="H62" s="78">
        <v>9996747.0999999996</v>
      </c>
      <c r="I62" s="78">
        <v>8079399.1600000001</v>
      </c>
      <c r="J62" s="78">
        <v>1917347.94</v>
      </c>
      <c r="K62" s="76">
        <f t="shared" si="4"/>
        <v>0.23731318406602891</v>
      </c>
      <c r="L62" s="78">
        <v>11800000</v>
      </c>
      <c r="M62" s="80">
        <f t="shared" si="5"/>
        <v>0.84718195762711856</v>
      </c>
      <c r="N62" s="75"/>
    </row>
    <row r="63" spans="1:14" ht="9" x14ac:dyDescent="0.15">
      <c r="A63" s="67" t="s">
        <v>75</v>
      </c>
      <c r="B63" s="78" t="s">
        <v>98</v>
      </c>
      <c r="C63" s="78">
        <v>785.76</v>
      </c>
      <c r="D63" s="78" t="s">
        <v>98</v>
      </c>
      <c r="E63" s="79">
        <v>-785.76</v>
      </c>
      <c r="G63" s="67" t="s">
        <v>75</v>
      </c>
      <c r="H63" s="78">
        <v>993865.36</v>
      </c>
      <c r="I63" s="78">
        <v>868631.77</v>
      </c>
      <c r="J63" s="78">
        <v>125233.59</v>
      </c>
      <c r="K63" s="76">
        <f t="shared" si="4"/>
        <v>0.14417339351978797</v>
      </c>
      <c r="L63" s="78">
        <v>1400000</v>
      </c>
      <c r="M63" s="80">
        <f t="shared" si="5"/>
        <v>0.70990382857142853</v>
      </c>
      <c r="N63" s="75"/>
    </row>
    <row r="64" spans="1:14" ht="9" x14ac:dyDescent="0.15">
      <c r="A64" s="67" t="s">
        <v>76</v>
      </c>
      <c r="B64" s="78">
        <v>7818.89</v>
      </c>
      <c r="C64" s="78" t="s">
        <v>98</v>
      </c>
      <c r="D64" s="78" t="s">
        <v>98</v>
      </c>
      <c r="E64" s="79">
        <v>7818.89</v>
      </c>
      <c r="G64" s="67" t="s">
        <v>76</v>
      </c>
      <c r="H64" s="78">
        <v>107782.73</v>
      </c>
      <c r="I64" s="78">
        <v>141064.65</v>
      </c>
      <c r="J64" s="78">
        <v>-33281.919999999998</v>
      </c>
      <c r="K64" s="76">
        <f t="shared" si="4"/>
        <v>-0.23593380765485897</v>
      </c>
      <c r="L64" s="78">
        <v>310000</v>
      </c>
      <c r="M64" s="80">
        <f t="shared" si="5"/>
        <v>0.34768622580645159</v>
      </c>
      <c r="N64" s="75"/>
    </row>
    <row r="65" spans="1:14" ht="9" x14ac:dyDescent="0.15">
      <c r="A65" s="67" t="s">
        <v>54</v>
      </c>
      <c r="B65" s="78" t="s">
        <v>98</v>
      </c>
      <c r="C65" s="78" t="s">
        <v>98</v>
      </c>
      <c r="D65" s="78" t="s">
        <v>98</v>
      </c>
      <c r="E65" s="79" t="s">
        <v>98</v>
      </c>
      <c r="G65" s="67" t="s">
        <v>54</v>
      </c>
      <c r="H65" s="78">
        <v>-13451.52</v>
      </c>
      <c r="I65" s="78">
        <v>-11901.03</v>
      </c>
      <c r="J65" s="78">
        <v>-1550.49</v>
      </c>
      <c r="K65" s="76">
        <f t="shared" si="4"/>
        <v>-0.13028200080161126</v>
      </c>
      <c r="L65" s="78">
        <v>-38928</v>
      </c>
      <c r="M65" s="80"/>
      <c r="N65" s="75"/>
    </row>
    <row r="66" spans="1:14" ht="5.0999999999999996" customHeight="1" x14ac:dyDescent="0.15">
      <c r="A66" s="77"/>
      <c r="B66" s="82"/>
      <c r="C66" s="82"/>
      <c r="D66" s="82"/>
      <c r="E66" s="81"/>
      <c r="G66" s="77"/>
      <c r="H66" s="82"/>
      <c r="I66" s="82"/>
      <c r="J66" s="82"/>
      <c r="K66" s="83"/>
      <c r="L66" s="82"/>
      <c r="M66" s="84"/>
      <c r="N66" s="75"/>
    </row>
    <row r="67" spans="1:14" ht="3" customHeight="1" x14ac:dyDescent="0.15">
      <c r="A67" s="67"/>
      <c r="B67" s="78"/>
      <c r="C67" s="78"/>
      <c r="D67" s="78"/>
      <c r="E67" s="79"/>
      <c r="G67" s="67"/>
      <c r="H67" s="78"/>
      <c r="I67" s="78"/>
      <c r="J67" s="78"/>
      <c r="K67" s="76"/>
      <c r="L67" s="78"/>
      <c r="M67" s="80"/>
      <c r="N67" s="75"/>
    </row>
    <row r="68" spans="1:14" s="11" customFormat="1" ht="9" x14ac:dyDescent="0.15">
      <c r="A68" s="69" t="s">
        <v>10</v>
      </c>
      <c r="B68" s="66">
        <v>73676331.439999998</v>
      </c>
      <c r="C68" s="66">
        <v>30314876.870000001</v>
      </c>
      <c r="D68" s="66">
        <v>305789.21000000002</v>
      </c>
      <c r="E68" s="86">
        <v>43667243.780000001</v>
      </c>
      <c r="G68" s="69" t="s">
        <v>10</v>
      </c>
      <c r="H68" s="66">
        <v>656279503.70000005</v>
      </c>
      <c r="I68" s="66">
        <v>520939076.87</v>
      </c>
      <c r="J68" s="66">
        <v>135340426.83000001</v>
      </c>
      <c r="K68" s="87">
        <f>IF(ISERROR((H68-I68)/ABS(I68)),"",(H68-I68)/ABS(I68))</f>
        <v>0.25980087276841807</v>
      </c>
      <c r="L68" s="66">
        <v>959358546</v>
      </c>
      <c r="M68" s="88">
        <f>H68/L68</f>
        <v>0.68408157350171772</v>
      </c>
      <c r="N68" s="71"/>
    </row>
    <row r="69" spans="1:14" ht="3" customHeight="1" x14ac:dyDescent="0.15">
      <c r="A69" s="77"/>
      <c r="B69" s="82"/>
      <c r="C69" s="82"/>
      <c r="D69" s="82"/>
      <c r="E69" s="81"/>
      <c r="G69" s="89"/>
      <c r="H69" s="82"/>
      <c r="I69" s="82"/>
      <c r="J69" s="82"/>
      <c r="K69" s="83"/>
      <c r="L69" s="82"/>
      <c r="M69" s="84"/>
      <c r="N69" s="75"/>
    </row>
    <row r="70" spans="1:14" ht="5.0999999999999996" customHeight="1" x14ac:dyDescent="0.15">
      <c r="A70" s="67"/>
      <c r="B70" s="78"/>
      <c r="C70" s="78"/>
      <c r="D70" s="78"/>
      <c r="E70" s="79"/>
      <c r="G70" s="77"/>
      <c r="H70" s="78"/>
      <c r="I70" s="78"/>
      <c r="J70" s="78"/>
      <c r="K70" s="76"/>
      <c r="L70" s="78"/>
      <c r="M70" s="80"/>
      <c r="N70" s="75"/>
    </row>
    <row r="71" spans="1:14" ht="9" x14ac:dyDescent="0.15">
      <c r="A71" s="67" t="s">
        <v>6</v>
      </c>
      <c r="B71" s="78">
        <v>14220.08</v>
      </c>
      <c r="C71" s="78" t="s">
        <v>98</v>
      </c>
      <c r="D71" s="78" t="s">
        <v>98</v>
      </c>
      <c r="E71" s="79">
        <v>14220.08</v>
      </c>
      <c r="G71" s="67" t="s">
        <v>6</v>
      </c>
      <c r="H71" s="78">
        <v>176258.75</v>
      </c>
      <c r="I71" s="78">
        <v>238437.57</v>
      </c>
      <c r="J71" s="78">
        <v>-62178.82</v>
      </c>
      <c r="K71" s="76">
        <f t="shared" ref="K71:K73" si="6">IF(ISERROR((H71-I71)/ABS(I71)),"",(H71-I71)/ABS(I71))</f>
        <v>-0.26077610168565302</v>
      </c>
      <c r="L71" s="78">
        <v>308000</v>
      </c>
      <c r="M71" s="80">
        <f>H71/L71</f>
        <v>0.57226866883116878</v>
      </c>
      <c r="N71" s="75"/>
    </row>
    <row r="72" spans="1:14" ht="9" x14ac:dyDescent="0.15">
      <c r="A72" s="67" t="s">
        <v>77</v>
      </c>
      <c r="B72" s="78">
        <v>22238.23</v>
      </c>
      <c r="C72" s="78" t="s">
        <v>98</v>
      </c>
      <c r="D72" s="78" t="s">
        <v>98</v>
      </c>
      <c r="E72" s="79">
        <v>22238.23</v>
      </c>
      <c r="G72" s="67" t="s">
        <v>77</v>
      </c>
      <c r="H72" s="78">
        <v>2180009.63</v>
      </c>
      <c r="I72" s="78">
        <v>1657091.13</v>
      </c>
      <c r="J72" s="78">
        <v>522918.5</v>
      </c>
      <c r="K72" s="76">
        <f t="shared" si="6"/>
        <v>0.31556411746649082</v>
      </c>
      <c r="L72" s="78">
        <v>2800000</v>
      </c>
      <c r="M72" s="80">
        <f>H72/L72</f>
        <v>0.7785748678571428</v>
      </c>
      <c r="N72" s="75"/>
    </row>
    <row r="73" spans="1:14" ht="9" x14ac:dyDescent="0.15">
      <c r="A73" s="67" t="s">
        <v>55</v>
      </c>
      <c r="B73" s="78" t="s">
        <v>98</v>
      </c>
      <c r="C73" s="78" t="s">
        <v>98</v>
      </c>
      <c r="D73" s="78" t="s">
        <v>98</v>
      </c>
      <c r="E73" s="79" t="s">
        <v>98</v>
      </c>
      <c r="G73" s="67" t="s">
        <v>55</v>
      </c>
      <c r="H73" s="78">
        <v>217344.44</v>
      </c>
      <c r="I73" s="78">
        <v>497013.31</v>
      </c>
      <c r="J73" s="78">
        <v>-279668.87</v>
      </c>
      <c r="K73" s="76">
        <f t="shared" si="6"/>
        <v>-0.56269895468191788</v>
      </c>
      <c r="L73" s="78">
        <v>615000</v>
      </c>
      <c r="M73" s="80">
        <f>H73/L73</f>
        <v>0.35340559349593498</v>
      </c>
      <c r="N73" s="75"/>
    </row>
    <row r="74" spans="1:14" ht="5.0999999999999996" customHeight="1" x14ac:dyDescent="0.15">
      <c r="A74" s="77"/>
      <c r="B74" s="82"/>
      <c r="C74" s="82"/>
      <c r="D74" s="82"/>
      <c r="E74" s="81"/>
      <c r="G74" s="77"/>
      <c r="H74" s="82"/>
      <c r="I74" s="82"/>
      <c r="J74" s="82"/>
      <c r="K74" s="83"/>
      <c r="L74" s="82"/>
      <c r="M74" s="84"/>
      <c r="N74" s="75"/>
    </row>
    <row r="75" spans="1:14" ht="3" customHeight="1" x14ac:dyDescent="0.15">
      <c r="A75" s="67"/>
      <c r="B75" s="78"/>
      <c r="C75" s="78"/>
      <c r="D75" s="78"/>
      <c r="E75" s="79"/>
      <c r="G75" s="67"/>
      <c r="H75" s="78"/>
      <c r="I75" s="78"/>
      <c r="J75" s="78"/>
      <c r="K75" s="76"/>
      <c r="L75" s="78"/>
      <c r="M75" s="80"/>
      <c r="N75" s="75"/>
    </row>
    <row r="76" spans="1:14" s="11" customFormat="1" ht="9" x14ac:dyDescent="0.15">
      <c r="A76" s="69" t="s">
        <v>78</v>
      </c>
      <c r="B76" s="66">
        <v>36458.31</v>
      </c>
      <c r="C76" s="66" t="s">
        <v>98</v>
      </c>
      <c r="D76" s="66" t="s">
        <v>98</v>
      </c>
      <c r="E76" s="86">
        <v>36458.31</v>
      </c>
      <c r="G76" s="69" t="s">
        <v>78</v>
      </c>
      <c r="H76" s="66">
        <v>2573612.8199999998</v>
      </c>
      <c r="I76" s="66">
        <v>2392542.0099999998</v>
      </c>
      <c r="J76" s="66">
        <v>181070.81</v>
      </c>
      <c r="K76" s="87">
        <f>IF(ISERROR((H76-I76)/ABS(I76)),"",(H76-I76)/ABS(I76))</f>
        <v>7.5681350314095452E-2</v>
      </c>
      <c r="L76" s="66">
        <v>3723000</v>
      </c>
      <c r="M76" s="88">
        <f>H76/L76</f>
        <v>0.6912739242546333</v>
      </c>
      <c r="N76" s="71"/>
    </row>
    <row r="77" spans="1:14" ht="3" customHeight="1" x14ac:dyDescent="0.15">
      <c r="A77" s="77"/>
      <c r="B77" s="82"/>
      <c r="C77" s="82"/>
      <c r="D77" s="82"/>
      <c r="E77" s="81"/>
      <c r="G77" s="77"/>
      <c r="H77" s="82"/>
      <c r="I77" s="82"/>
      <c r="J77" s="82"/>
      <c r="K77" s="83"/>
      <c r="L77" s="82"/>
      <c r="M77" s="84"/>
      <c r="N77" s="75"/>
    </row>
    <row r="78" spans="1:14" ht="5.0999999999999996" customHeight="1" x14ac:dyDescent="0.15">
      <c r="A78" s="67"/>
      <c r="B78" s="78"/>
      <c r="C78" s="78"/>
      <c r="D78" s="78"/>
      <c r="E78" s="79"/>
      <c r="G78" s="67"/>
      <c r="H78" s="78"/>
      <c r="I78" s="78"/>
      <c r="J78" s="78"/>
      <c r="K78" s="76"/>
      <c r="L78" s="78"/>
      <c r="M78" s="80"/>
      <c r="N78" s="75"/>
    </row>
    <row r="79" spans="1:14" ht="9" x14ac:dyDescent="0.15">
      <c r="A79" s="67" t="s">
        <v>7</v>
      </c>
      <c r="B79" s="78">
        <v>114596.98</v>
      </c>
      <c r="C79" s="78" t="s">
        <v>98</v>
      </c>
      <c r="D79" s="78" t="s">
        <v>98</v>
      </c>
      <c r="E79" s="79">
        <v>114596.98</v>
      </c>
      <c r="G79" s="67" t="s">
        <v>7</v>
      </c>
      <c r="H79" s="78">
        <v>936505.63</v>
      </c>
      <c r="I79" s="78">
        <v>690547.48</v>
      </c>
      <c r="J79" s="78">
        <v>245958.15</v>
      </c>
      <c r="K79" s="76">
        <f t="shared" ref="K79:K81" si="7">IF(ISERROR((H79-I79)/ABS(I79)),"",(H79-I79)/ABS(I79))</f>
        <v>0.3561784774017277</v>
      </c>
      <c r="L79" s="78">
        <v>1100000</v>
      </c>
      <c r="M79" s="80">
        <f>H79/L79</f>
        <v>0.85136875454545458</v>
      </c>
      <c r="N79" s="75"/>
    </row>
    <row r="80" spans="1:14" ht="9" x14ac:dyDescent="0.15">
      <c r="A80" s="67" t="s">
        <v>56</v>
      </c>
      <c r="B80" s="78">
        <v>93890.68</v>
      </c>
      <c r="C80" s="78" t="s">
        <v>98</v>
      </c>
      <c r="D80" s="78">
        <v>526.41999999999996</v>
      </c>
      <c r="E80" s="79">
        <v>94417.1</v>
      </c>
      <c r="G80" s="67" t="s">
        <v>56</v>
      </c>
      <c r="H80" s="78">
        <v>1049739.01</v>
      </c>
      <c r="I80" s="78">
        <v>837237.5</v>
      </c>
      <c r="J80" s="78">
        <v>212501.51</v>
      </c>
      <c r="K80" s="76">
        <f t="shared" si="7"/>
        <v>0.25381269950282925</v>
      </c>
      <c r="L80" s="78">
        <v>1300000</v>
      </c>
      <c r="M80" s="80">
        <f>H80/L80</f>
        <v>0.80749154615384611</v>
      </c>
      <c r="N80" s="75"/>
    </row>
    <row r="81" spans="1:14" ht="9" x14ac:dyDescent="0.15">
      <c r="A81" s="67" t="s">
        <v>57</v>
      </c>
      <c r="B81" s="78">
        <v>38701.279999999999</v>
      </c>
      <c r="C81" s="78" t="s">
        <v>98</v>
      </c>
      <c r="D81" s="78">
        <v>24938.23</v>
      </c>
      <c r="E81" s="79">
        <v>63639.51</v>
      </c>
      <c r="G81" s="67" t="s">
        <v>57</v>
      </c>
      <c r="H81" s="78">
        <v>559390.99</v>
      </c>
      <c r="I81" s="78">
        <v>391771.26</v>
      </c>
      <c r="J81" s="78">
        <v>167619.73000000001</v>
      </c>
      <c r="K81" s="76">
        <f t="shared" si="7"/>
        <v>0.42785101183787699</v>
      </c>
      <c r="L81" s="78">
        <v>600000</v>
      </c>
      <c r="M81" s="80">
        <f>H81/L81</f>
        <v>0.93231831666666665</v>
      </c>
      <c r="N81" s="75"/>
    </row>
    <row r="82" spans="1:14" ht="5.0999999999999996" customHeight="1" x14ac:dyDescent="0.15">
      <c r="A82" s="77"/>
      <c r="B82" s="82"/>
      <c r="C82" s="82"/>
      <c r="D82" s="82"/>
      <c r="E82" s="81"/>
      <c r="G82" s="77"/>
      <c r="H82" s="82"/>
      <c r="I82" s="82"/>
      <c r="J82" s="82"/>
      <c r="K82" s="83"/>
      <c r="L82" s="82"/>
      <c r="M82" s="84"/>
      <c r="N82" s="75"/>
    </row>
    <row r="83" spans="1:14" ht="3" customHeight="1" x14ac:dyDescent="0.15">
      <c r="A83" s="67"/>
      <c r="B83" s="78"/>
      <c r="C83" s="78"/>
      <c r="D83" s="78"/>
      <c r="E83" s="79"/>
      <c r="G83" s="67"/>
      <c r="H83" s="78"/>
      <c r="I83" s="78"/>
      <c r="J83" s="78"/>
      <c r="K83" s="76"/>
      <c r="L83" s="78"/>
      <c r="M83" s="80"/>
      <c r="N83" s="75"/>
    </row>
    <row r="84" spans="1:14" s="11" customFormat="1" ht="9" x14ac:dyDescent="0.15">
      <c r="A84" s="69" t="s">
        <v>79</v>
      </c>
      <c r="B84" s="66">
        <v>283647.25</v>
      </c>
      <c r="C84" s="66" t="s">
        <v>98</v>
      </c>
      <c r="D84" s="66">
        <v>25464.65</v>
      </c>
      <c r="E84" s="86">
        <v>309111.90000000002</v>
      </c>
      <c r="G84" s="69" t="s">
        <v>79</v>
      </c>
      <c r="H84" s="66">
        <v>5119248.45</v>
      </c>
      <c r="I84" s="66">
        <v>4312098.25</v>
      </c>
      <c r="J84" s="66">
        <v>807150.2</v>
      </c>
      <c r="K84" s="87">
        <f>IF(ISERROR((H84-I84)/ABS(I84)),"",(H84-I84)/ABS(I84))</f>
        <v>0.18718270160008535</v>
      </c>
      <c r="L84" s="66">
        <v>6723000</v>
      </c>
      <c r="M84" s="88">
        <f>H84/L84</f>
        <v>0.76145298973672471</v>
      </c>
      <c r="N84" s="71"/>
    </row>
    <row r="85" spans="1:14" ht="3" customHeight="1" x14ac:dyDescent="0.15">
      <c r="A85" s="77"/>
      <c r="B85" s="82"/>
      <c r="C85" s="82"/>
      <c r="D85" s="82"/>
      <c r="E85" s="81"/>
      <c r="G85" s="77"/>
      <c r="H85" s="82"/>
      <c r="I85" s="82"/>
      <c r="J85" s="82"/>
      <c r="K85" s="83"/>
      <c r="L85" s="82"/>
      <c r="M85" s="84"/>
      <c r="N85" s="75"/>
    </row>
    <row r="86" spans="1:14" ht="9.9499999999999993" customHeight="1" x14ac:dyDescent="0.15">
      <c r="A86" s="77"/>
      <c r="B86" s="82"/>
      <c r="C86" s="82"/>
      <c r="D86" s="82"/>
      <c r="E86" s="81"/>
      <c r="G86" s="77"/>
      <c r="H86" s="82"/>
      <c r="I86" s="82"/>
      <c r="J86" s="82"/>
      <c r="K86" s="83"/>
      <c r="L86" s="82"/>
      <c r="M86" s="84"/>
      <c r="N86" s="75"/>
    </row>
    <row r="87" spans="1:14" ht="3" customHeight="1" x14ac:dyDescent="0.15">
      <c r="A87" s="67"/>
      <c r="B87" s="78"/>
      <c r="C87" s="78"/>
      <c r="D87" s="78"/>
      <c r="E87" s="79"/>
      <c r="G87" s="67"/>
      <c r="H87" s="78"/>
      <c r="I87" s="78"/>
      <c r="J87" s="78"/>
      <c r="K87" s="76"/>
      <c r="L87" s="78"/>
      <c r="M87" s="80"/>
      <c r="N87" s="75"/>
    </row>
    <row r="88" spans="1:14" s="11" customFormat="1" ht="9" x14ac:dyDescent="0.15">
      <c r="A88" s="69" t="s">
        <v>80</v>
      </c>
      <c r="B88" s="66">
        <v>148353370.71000001</v>
      </c>
      <c r="C88" s="66">
        <v>31453136.149999999</v>
      </c>
      <c r="D88" s="66">
        <v>944058.8</v>
      </c>
      <c r="E88" s="86">
        <v>117844293.36</v>
      </c>
      <c r="G88" s="69" t="s">
        <v>80</v>
      </c>
      <c r="H88" s="66">
        <v>1440804048.25</v>
      </c>
      <c r="I88" s="66">
        <v>1194780671.1500001</v>
      </c>
      <c r="J88" s="66">
        <v>246023377.09999999</v>
      </c>
      <c r="K88" s="87">
        <f>IF(ISERROR((H88-I88)/ABS(I88)),"",(H88-I88)/ABS(I88))</f>
        <v>0.2059150964194939</v>
      </c>
      <c r="L88" s="66">
        <v>2046718206</v>
      </c>
      <c r="M88" s="88">
        <f>H88/L88</f>
        <v>0.70395819220557609</v>
      </c>
      <c r="N88" s="71"/>
    </row>
    <row r="89" spans="1:14" ht="3" customHeight="1" x14ac:dyDescent="0.15">
      <c r="A89" s="77"/>
      <c r="B89" s="82"/>
      <c r="C89" s="82"/>
      <c r="D89" s="82"/>
      <c r="E89" s="81"/>
      <c r="G89" s="77"/>
      <c r="H89" s="82"/>
      <c r="I89" s="82"/>
      <c r="J89" s="82"/>
      <c r="K89" s="83"/>
      <c r="L89" s="82"/>
      <c r="M89" s="84"/>
      <c r="N89" s="75"/>
    </row>
    <row r="90" spans="1:14" ht="5.0999999999999996" customHeight="1" x14ac:dyDescent="0.15">
      <c r="A90" s="67"/>
      <c r="B90" s="78"/>
      <c r="C90" s="78"/>
      <c r="D90" s="78"/>
      <c r="E90" s="79"/>
      <c r="G90" s="67"/>
      <c r="H90" s="78"/>
      <c r="I90" s="78"/>
      <c r="J90" s="78"/>
      <c r="K90" s="76"/>
      <c r="L90" s="78"/>
      <c r="M90" s="80"/>
      <c r="N90" s="75"/>
    </row>
    <row r="91" spans="1:14" ht="9" customHeight="1" x14ac:dyDescent="0.15">
      <c r="A91" s="67" t="s">
        <v>58</v>
      </c>
      <c r="B91" s="78"/>
      <c r="C91" s="78"/>
      <c r="D91" s="78"/>
      <c r="E91" s="79"/>
      <c r="G91" s="67" t="s">
        <v>58</v>
      </c>
      <c r="H91" s="78"/>
      <c r="I91" s="78"/>
      <c r="J91" s="78"/>
      <c r="K91" s="76"/>
      <c r="L91" s="78"/>
      <c r="M91" s="80"/>
      <c r="N91" s="75"/>
    </row>
    <row r="92" spans="1:14" ht="9" x14ac:dyDescent="0.15">
      <c r="A92" s="67" t="s">
        <v>60</v>
      </c>
      <c r="B92" s="78" t="s">
        <v>98</v>
      </c>
      <c r="C92" s="78" t="s">
        <v>98</v>
      </c>
      <c r="D92" s="78" t="s">
        <v>98</v>
      </c>
      <c r="E92" s="79" t="s">
        <v>98</v>
      </c>
      <c r="G92" s="67" t="s">
        <v>60</v>
      </c>
      <c r="H92" s="78">
        <v>102655909.64</v>
      </c>
      <c r="I92" s="78">
        <v>83959406.319999993</v>
      </c>
      <c r="J92" s="78">
        <v>18696503.32</v>
      </c>
      <c r="K92" s="76">
        <f t="shared" ref="K92:K93" si="8">IF(ISERROR((H92-I92)/ABS(I92)),"",(H92-I92)/ABS(I92))</f>
        <v>0.22268503482195667</v>
      </c>
      <c r="L92" s="78">
        <v>176668240</v>
      </c>
      <c r="M92" s="80">
        <f t="shared" ref="M92:M93" si="9">H92/L92</f>
        <v>0.58106601186495099</v>
      </c>
      <c r="N92" s="75"/>
    </row>
    <row r="93" spans="1:14" ht="9" x14ac:dyDescent="0.15">
      <c r="A93" s="67" t="s">
        <v>59</v>
      </c>
      <c r="B93" s="78" t="s">
        <v>98</v>
      </c>
      <c r="C93" s="78" t="s">
        <v>98</v>
      </c>
      <c r="D93" s="78" t="s">
        <v>98</v>
      </c>
      <c r="E93" s="79" t="s">
        <v>98</v>
      </c>
      <c r="G93" s="67" t="s">
        <v>59</v>
      </c>
      <c r="H93" s="78">
        <v>46306799.57</v>
      </c>
      <c r="I93" s="78">
        <v>42613037.960000001</v>
      </c>
      <c r="J93" s="78">
        <v>3693761.61</v>
      </c>
      <c r="K93" s="76">
        <f t="shared" si="8"/>
        <v>8.668148967617044E-2</v>
      </c>
      <c r="L93" s="78">
        <v>100450460</v>
      </c>
      <c r="M93" s="80">
        <f t="shared" si="9"/>
        <v>0.46099141377749786</v>
      </c>
      <c r="N93" s="75"/>
    </row>
    <row r="94" spans="1:14" ht="5.0999999999999996" customHeight="1" x14ac:dyDescent="0.15">
      <c r="A94" s="77"/>
      <c r="B94" s="82"/>
      <c r="C94" s="82"/>
      <c r="D94" s="82"/>
      <c r="E94" s="81"/>
      <c r="G94" s="77"/>
      <c r="H94" s="82"/>
      <c r="I94" s="82"/>
      <c r="J94" s="82"/>
      <c r="K94" s="83"/>
      <c r="L94" s="82"/>
      <c r="M94" s="84"/>
      <c r="N94" s="75"/>
    </row>
    <row r="95" spans="1:14" ht="3" customHeight="1" x14ac:dyDescent="0.15">
      <c r="A95" s="77"/>
      <c r="B95" s="78"/>
      <c r="C95" s="78"/>
      <c r="D95" s="78"/>
      <c r="E95" s="79"/>
      <c r="G95" s="67"/>
      <c r="H95" s="78"/>
      <c r="I95" s="78"/>
      <c r="J95" s="78"/>
      <c r="K95" s="76"/>
      <c r="L95" s="78"/>
      <c r="M95" s="80"/>
      <c r="N95" s="75"/>
    </row>
    <row r="96" spans="1:14" s="11" customFormat="1" ht="9" x14ac:dyDescent="0.15">
      <c r="A96" s="69" t="s">
        <v>43</v>
      </c>
      <c r="B96" s="66" t="s">
        <v>98</v>
      </c>
      <c r="C96" s="66" t="s">
        <v>98</v>
      </c>
      <c r="D96" s="66" t="s">
        <v>98</v>
      </c>
      <c r="E96" s="86" t="s">
        <v>98</v>
      </c>
      <c r="G96" s="69" t="s">
        <v>43</v>
      </c>
      <c r="H96" s="66">
        <v>148962709.21000001</v>
      </c>
      <c r="I96" s="66">
        <v>126572444.28</v>
      </c>
      <c r="J96" s="66">
        <v>22390264.93</v>
      </c>
      <c r="K96" s="87">
        <f>IF(ISERROR((H96-I96)/ABS(I96)),"",(H96-I96)/ABS(I96))</f>
        <v>0.17689683609545293</v>
      </c>
      <c r="L96" s="66">
        <v>277118700</v>
      </c>
      <c r="M96" s="88">
        <f>H96/L96</f>
        <v>0.53754116633052917</v>
      </c>
      <c r="N96" s="71"/>
    </row>
    <row r="97" spans="1:14" ht="3" customHeight="1" x14ac:dyDescent="0.15">
      <c r="A97" s="77"/>
      <c r="B97" s="82"/>
      <c r="C97" s="82"/>
      <c r="D97" s="82"/>
      <c r="E97" s="81"/>
      <c r="G97" s="77"/>
      <c r="H97" s="82"/>
      <c r="I97" s="82"/>
      <c r="J97" s="82"/>
      <c r="K97" s="83"/>
      <c r="L97" s="82"/>
      <c r="M97" s="84"/>
      <c r="N97" s="75"/>
    </row>
    <row r="98" spans="1:14" ht="5.0999999999999996" customHeight="1" x14ac:dyDescent="0.15">
      <c r="A98" s="67"/>
      <c r="B98" s="78"/>
      <c r="C98" s="78"/>
      <c r="D98" s="78"/>
      <c r="E98" s="79"/>
      <c r="G98" s="67"/>
      <c r="H98" s="78"/>
      <c r="I98" s="78"/>
      <c r="J98" s="78"/>
      <c r="K98" s="76"/>
      <c r="L98" s="78"/>
      <c r="M98" s="80"/>
      <c r="N98" s="75"/>
    </row>
    <row r="99" spans="1:14" ht="9" customHeight="1" x14ac:dyDescent="0.15">
      <c r="A99" s="67" t="s">
        <v>38</v>
      </c>
      <c r="B99" s="78"/>
      <c r="C99" s="78"/>
      <c r="D99" s="78"/>
      <c r="E99" s="79"/>
      <c r="G99" s="67" t="s">
        <v>38</v>
      </c>
      <c r="H99" s="78"/>
      <c r="I99" s="78"/>
      <c r="J99" s="78"/>
      <c r="K99" s="76"/>
      <c r="L99" s="78"/>
      <c r="M99" s="80"/>
      <c r="N99" s="75"/>
    </row>
    <row r="100" spans="1:14" ht="9" customHeight="1" x14ac:dyDescent="0.15">
      <c r="A100" s="67" t="s">
        <v>81</v>
      </c>
      <c r="B100" s="78"/>
      <c r="C100" s="78"/>
      <c r="D100" s="78"/>
      <c r="E100" s="79"/>
      <c r="G100" s="67" t="s">
        <v>81</v>
      </c>
      <c r="H100" s="78"/>
      <c r="I100" s="78"/>
      <c r="J100" s="78"/>
      <c r="K100" s="76"/>
      <c r="L100" s="78"/>
      <c r="M100" s="80"/>
      <c r="N100" s="75"/>
    </row>
    <row r="101" spans="1:14" ht="9" x14ac:dyDescent="0.15">
      <c r="A101" s="67" t="s">
        <v>41</v>
      </c>
      <c r="B101" s="78" t="s">
        <v>98</v>
      </c>
      <c r="C101" s="78" t="s">
        <v>98</v>
      </c>
      <c r="D101" s="78" t="s">
        <v>98</v>
      </c>
      <c r="E101" s="79" t="s">
        <v>98</v>
      </c>
      <c r="G101" s="67" t="s">
        <v>41</v>
      </c>
      <c r="H101" s="78">
        <v>8217.33</v>
      </c>
      <c r="I101" s="78">
        <v>13180.25</v>
      </c>
      <c r="J101" s="78">
        <v>-4962.92</v>
      </c>
      <c r="K101" s="76">
        <f t="shared" ref="K101:K102" si="10">IF(ISERROR((H101-I101)/ABS(I101)),"",(H101-I101)/ABS(I101))</f>
        <v>-0.37654217484493846</v>
      </c>
      <c r="L101" s="78">
        <v>37306</v>
      </c>
      <c r="M101" s="80">
        <f t="shared" ref="M101:M102" si="11">H101/L101</f>
        <v>0.22026832144963276</v>
      </c>
      <c r="N101" s="75"/>
    </row>
    <row r="102" spans="1:14" ht="9" x14ac:dyDescent="0.15">
      <c r="A102" s="67" t="s">
        <v>88</v>
      </c>
      <c r="B102" s="78" t="s">
        <v>98</v>
      </c>
      <c r="C102" s="78" t="s">
        <v>98</v>
      </c>
      <c r="D102" s="78" t="s">
        <v>98</v>
      </c>
      <c r="E102" s="79" t="s">
        <v>98</v>
      </c>
      <c r="G102" s="67" t="s">
        <v>8</v>
      </c>
      <c r="H102" s="78">
        <v>6346713.8399999999</v>
      </c>
      <c r="I102" s="78">
        <v>6769509.6600000001</v>
      </c>
      <c r="J102" s="78">
        <v>-422795.82</v>
      </c>
      <c r="K102" s="76">
        <f t="shared" si="10"/>
        <v>-6.245590024019558E-2</v>
      </c>
      <c r="L102" s="78">
        <v>8093780</v>
      </c>
      <c r="M102" s="80">
        <f t="shared" si="11"/>
        <v>0.78414706601859696</v>
      </c>
      <c r="N102" s="75"/>
    </row>
    <row r="103" spans="1:14" ht="9" x14ac:dyDescent="0.15">
      <c r="A103" s="67" t="s">
        <v>4</v>
      </c>
      <c r="B103" s="78"/>
      <c r="C103" s="78"/>
      <c r="D103" s="78"/>
      <c r="E103" s="79"/>
      <c r="G103" s="67" t="s">
        <v>4</v>
      </c>
      <c r="H103" s="78"/>
      <c r="I103" s="78"/>
      <c r="J103" s="78"/>
      <c r="K103" s="76"/>
      <c r="L103" s="78"/>
      <c r="M103" s="80"/>
      <c r="N103" s="75"/>
    </row>
    <row r="104" spans="1:14" ht="9" x14ac:dyDescent="0.15">
      <c r="A104" s="67" t="s">
        <v>86</v>
      </c>
      <c r="B104" s="78" t="s">
        <v>98</v>
      </c>
      <c r="C104" s="78" t="s">
        <v>98</v>
      </c>
      <c r="D104" s="78" t="s">
        <v>98</v>
      </c>
      <c r="E104" s="79" t="s">
        <v>98</v>
      </c>
      <c r="G104" s="67" t="s">
        <v>41</v>
      </c>
      <c r="H104" s="78">
        <v>16199.91</v>
      </c>
      <c r="I104" s="78">
        <v>1698.85</v>
      </c>
      <c r="J104" s="78">
        <v>14501.06</v>
      </c>
      <c r="K104" s="76">
        <f t="shared" ref="K104:K106" si="12">IF(ISERROR((H104-I104)/ABS(I104)),"",(H104-I104)/ABS(I104))</f>
        <v>8.5358095182034912</v>
      </c>
      <c r="L104" s="78">
        <v>3244</v>
      </c>
      <c r="M104" s="80">
        <f t="shared" ref="M104:M106" si="13">H104/L104</f>
        <v>4.9938070283600489</v>
      </c>
      <c r="N104" s="75"/>
    </row>
    <row r="105" spans="1:14" ht="9" x14ac:dyDescent="0.15">
      <c r="A105" s="90" t="s">
        <v>90</v>
      </c>
      <c r="B105" s="78" t="s">
        <v>98</v>
      </c>
      <c r="C105" s="78" t="s">
        <v>98</v>
      </c>
      <c r="D105" s="78" t="s">
        <v>98</v>
      </c>
      <c r="E105" s="79" t="s">
        <v>98</v>
      </c>
      <c r="G105" s="91" t="s">
        <v>89</v>
      </c>
      <c r="H105" s="78">
        <v>-58042230.600000001</v>
      </c>
      <c r="I105" s="78">
        <v>-56914219.130000003</v>
      </c>
      <c r="J105" s="78">
        <v>-1128011.47</v>
      </c>
      <c r="K105" s="76">
        <f t="shared" si="12"/>
        <v>-1.9819501826484932E-2</v>
      </c>
      <c r="L105" s="78">
        <v>-78812980</v>
      </c>
      <c r="M105" s="80">
        <f t="shared" si="13"/>
        <v>0.73645522095472093</v>
      </c>
      <c r="N105" s="75"/>
    </row>
    <row r="106" spans="1:14" ht="9" x14ac:dyDescent="0.15">
      <c r="A106" s="67" t="s">
        <v>87</v>
      </c>
      <c r="B106" s="78" t="s">
        <v>98</v>
      </c>
      <c r="C106" s="78" t="s">
        <v>98</v>
      </c>
      <c r="D106" s="78" t="s">
        <v>98</v>
      </c>
      <c r="E106" s="79" t="s">
        <v>98</v>
      </c>
      <c r="G106" s="67" t="s">
        <v>87</v>
      </c>
      <c r="H106" s="78">
        <v>1089.96</v>
      </c>
      <c r="I106" s="78">
        <v>52874.239999999998</v>
      </c>
      <c r="J106" s="78">
        <v>-51784.28</v>
      </c>
      <c r="K106" s="76">
        <f t="shared" si="12"/>
        <v>-0.9793858029921565</v>
      </c>
      <c r="L106" s="78">
        <v>21086</v>
      </c>
      <c r="M106" s="80">
        <f t="shared" si="13"/>
        <v>5.1691169496348291E-2</v>
      </c>
      <c r="N106" s="75"/>
    </row>
    <row r="107" spans="1:14" ht="9" x14ac:dyDescent="0.15">
      <c r="A107" s="67" t="s">
        <v>53</v>
      </c>
      <c r="B107" s="78"/>
      <c r="C107" s="78"/>
      <c r="D107" s="78"/>
      <c r="E107" s="79"/>
      <c r="G107" s="67" t="s">
        <v>53</v>
      </c>
      <c r="H107" s="66"/>
      <c r="I107" s="78"/>
      <c r="J107" s="78"/>
      <c r="K107" s="76"/>
      <c r="L107" s="78"/>
      <c r="M107" s="80"/>
      <c r="N107" s="75"/>
    </row>
    <row r="108" spans="1:14" ht="9" x14ac:dyDescent="0.15">
      <c r="A108" s="67" t="s">
        <v>88</v>
      </c>
      <c r="B108" s="78" t="s">
        <v>98</v>
      </c>
      <c r="C108" s="78" t="s">
        <v>98</v>
      </c>
      <c r="D108" s="78" t="s">
        <v>98</v>
      </c>
      <c r="E108" s="79" t="s">
        <v>98</v>
      </c>
      <c r="G108" s="67" t="s">
        <v>8</v>
      </c>
      <c r="H108" s="78">
        <v>3239641.15</v>
      </c>
      <c r="I108" s="78">
        <v>24698.17</v>
      </c>
      <c r="J108" s="78">
        <v>3214942.98</v>
      </c>
      <c r="K108" s="76">
        <f>IF(ISERROR((H108-I108)/ABS(I108)),"",(H108-I108)/ABS(I108))</f>
        <v>130.16927893848006</v>
      </c>
      <c r="L108" s="78">
        <v>3185608</v>
      </c>
      <c r="M108" s="80">
        <f>H108/L108</f>
        <v>1.0169616443705565</v>
      </c>
      <c r="N108" s="75"/>
    </row>
    <row r="109" spans="1:14" ht="9" x14ac:dyDescent="0.15">
      <c r="A109" s="67" t="s">
        <v>5</v>
      </c>
      <c r="B109" s="78"/>
      <c r="C109" s="78"/>
      <c r="D109" s="78"/>
      <c r="E109" s="79"/>
      <c r="G109" s="67" t="s">
        <v>5</v>
      </c>
      <c r="H109" s="78"/>
      <c r="I109" s="78"/>
      <c r="J109" s="78"/>
      <c r="K109" s="76"/>
      <c r="L109" s="78"/>
      <c r="M109" s="80"/>
      <c r="N109" s="75"/>
    </row>
    <row r="110" spans="1:14" ht="9" x14ac:dyDescent="0.15">
      <c r="A110" s="67" t="s">
        <v>86</v>
      </c>
      <c r="B110" s="78" t="s">
        <v>98</v>
      </c>
      <c r="C110" s="78" t="s">
        <v>98</v>
      </c>
      <c r="D110" s="78" t="s">
        <v>98</v>
      </c>
      <c r="E110" s="79" t="s">
        <v>98</v>
      </c>
      <c r="G110" s="67" t="s">
        <v>41</v>
      </c>
      <c r="H110" s="78">
        <v>8364.14</v>
      </c>
      <c r="I110" s="78">
        <v>11961.3</v>
      </c>
      <c r="J110" s="78">
        <v>-3597.16</v>
      </c>
      <c r="K110" s="76">
        <f t="shared" ref="K110:K111" si="14">IF(ISERROR((H110-I110)/ABS(I110)),"",(H110-I110)/ABS(I110))</f>
        <v>-0.30073319789654973</v>
      </c>
      <c r="L110" s="78">
        <v>47038</v>
      </c>
      <c r="M110" s="80">
        <f t="shared" ref="M110:M111" si="15">H110/L110</f>
        <v>0.17781665887155065</v>
      </c>
      <c r="N110" s="75"/>
    </row>
    <row r="111" spans="1:14" ht="9" x14ac:dyDescent="0.15">
      <c r="A111" s="67" t="s">
        <v>88</v>
      </c>
      <c r="B111" s="78" t="s">
        <v>98</v>
      </c>
      <c r="C111" s="78" t="s">
        <v>98</v>
      </c>
      <c r="D111" s="78" t="s">
        <v>98</v>
      </c>
      <c r="E111" s="79" t="s">
        <v>98</v>
      </c>
      <c r="G111" s="67" t="s">
        <v>8</v>
      </c>
      <c r="H111" s="78">
        <v>2738823.01</v>
      </c>
      <c r="I111" s="78">
        <v>2580130.89</v>
      </c>
      <c r="J111" s="78">
        <v>158692.12</v>
      </c>
      <c r="K111" s="76">
        <f t="shared" si="14"/>
        <v>6.1505453314424537E-2</v>
      </c>
      <c r="L111" s="78">
        <v>3114240</v>
      </c>
      <c r="M111" s="80">
        <f t="shared" si="15"/>
        <v>0.87945149057233862</v>
      </c>
      <c r="N111" s="75"/>
    </row>
    <row r="112" spans="1:14" ht="5.0999999999999996" customHeight="1" x14ac:dyDescent="0.15">
      <c r="A112" s="77"/>
      <c r="B112" s="82"/>
      <c r="C112" s="82"/>
      <c r="D112" s="82"/>
      <c r="E112" s="81"/>
      <c r="G112" s="77"/>
      <c r="H112" s="82"/>
      <c r="I112" s="82"/>
      <c r="J112" s="82"/>
      <c r="K112" s="83"/>
      <c r="L112" s="82"/>
      <c r="M112" s="84"/>
      <c r="N112" s="75"/>
    </row>
    <row r="113" spans="1:14" ht="3" customHeight="1" x14ac:dyDescent="0.15">
      <c r="A113" s="67"/>
      <c r="B113" s="78"/>
      <c r="C113" s="78"/>
      <c r="D113" s="78"/>
      <c r="E113" s="79"/>
      <c r="G113" s="67"/>
      <c r="H113" s="78"/>
      <c r="I113" s="78"/>
      <c r="J113" s="78"/>
      <c r="K113" s="76"/>
      <c r="L113" s="78"/>
      <c r="M113" s="80"/>
      <c r="N113" s="75"/>
    </row>
    <row r="114" spans="1:14" s="11" customFormat="1" ht="9" x14ac:dyDescent="0.15">
      <c r="A114" s="69" t="s">
        <v>44</v>
      </c>
      <c r="B114" s="66" t="s">
        <v>98</v>
      </c>
      <c r="C114" s="66" t="s">
        <v>98</v>
      </c>
      <c r="D114" s="66" t="s">
        <v>98</v>
      </c>
      <c r="E114" s="86" t="s">
        <v>98</v>
      </c>
      <c r="G114" s="69" t="s">
        <v>44</v>
      </c>
      <c r="H114" s="66">
        <v>-45683181.259999998</v>
      </c>
      <c r="I114" s="66">
        <v>-47460165.770000003</v>
      </c>
      <c r="J114" s="66">
        <v>1776984.51</v>
      </c>
      <c r="K114" s="87">
        <f>IF(ISERROR((H114-I114)/ABS(I114)),"",(H114-I114)/ABS(I114))</f>
        <v>3.7441599311126998E-2</v>
      </c>
      <c r="L114" s="66">
        <v>-64310678</v>
      </c>
      <c r="M114" s="88">
        <f>H114/L114</f>
        <v>0.71035141722499018</v>
      </c>
      <c r="N114" s="71"/>
    </row>
    <row r="115" spans="1:14" ht="3" customHeight="1" x14ac:dyDescent="0.15">
      <c r="A115" s="77"/>
      <c r="B115" s="82"/>
      <c r="C115" s="82"/>
      <c r="D115" s="82"/>
      <c r="E115" s="81"/>
      <c r="G115" s="77"/>
      <c r="H115" s="82"/>
      <c r="I115" s="82"/>
      <c r="J115" s="82"/>
      <c r="K115" s="83"/>
      <c r="L115" s="82"/>
      <c r="M115" s="84"/>
      <c r="N115" s="75"/>
    </row>
    <row r="116" spans="1:14" ht="8.1" customHeight="1" x14ac:dyDescent="0.15">
      <c r="A116" s="77"/>
      <c r="B116" s="82"/>
      <c r="C116" s="82"/>
      <c r="D116" s="82"/>
      <c r="E116" s="81"/>
      <c r="G116" s="77"/>
      <c r="H116" s="82"/>
      <c r="I116" s="82"/>
      <c r="J116" s="82"/>
      <c r="K116" s="83"/>
      <c r="L116" s="82"/>
      <c r="M116" s="84"/>
      <c r="N116" s="75"/>
    </row>
    <row r="117" spans="1:14" ht="3" customHeight="1" x14ac:dyDescent="0.15">
      <c r="A117" s="67"/>
      <c r="B117" s="78"/>
      <c r="C117" s="78"/>
      <c r="D117" s="78"/>
      <c r="E117" s="79"/>
      <c r="G117" s="67"/>
      <c r="H117" s="78"/>
      <c r="I117" s="78"/>
      <c r="J117" s="78"/>
      <c r="K117" s="76"/>
      <c r="L117" s="78"/>
      <c r="M117" s="80"/>
      <c r="N117" s="75"/>
    </row>
    <row r="118" spans="1:14" s="11" customFormat="1" ht="9" x14ac:dyDescent="0.15">
      <c r="A118" s="69" t="s">
        <v>82</v>
      </c>
      <c r="B118" s="66" t="s">
        <v>98</v>
      </c>
      <c r="C118" s="66" t="s">
        <v>98</v>
      </c>
      <c r="D118" s="66" t="s">
        <v>98</v>
      </c>
      <c r="E118" s="86" t="s">
        <v>98</v>
      </c>
      <c r="G118" s="69" t="s">
        <v>82</v>
      </c>
      <c r="H118" s="66">
        <v>103279527.95</v>
      </c>
      <c r="I118" s="66">
        <v>79112278.510000005</v>
      </c>
      <c r="J118" s="66">
        <v>24167249.440000001</v>
      </c>
      <c r="K118" s="87">
        <f>IF(ISERROR((H118-I118)/ABS(I118)),"",(H118-I118)/ABS(I118))</f>
        <v>0.30548038680171741</v>
      </c>
      <c r="L118" s="66">
        <v>212808022</v>
      </c>
      <c r="M118" s="88">
        <f>H118/L118</f>
        <v>0.48531783237945797</v>
      </c>
      <c r="N118" s="71"/>
    </row>
    <row r="119" spans="1:14" ht="3" customHeight="1" x14ac:dyDescent="0.15">
      <c r="A119" s="77"/>
      <c r="B119" s="82"/>
      <c r="C119" s="82"/>
      <c r="D119" s="82"/>
      <c r="E119" s="81"/>
      <c r="G119" s="77"/>
      <c r="H119" s="82"/>
      <c r="I119" s="82"/>
      <c r="J119" s="82"/>
      <c r="K119" s="83"/>
      <c r="L119" s="82"/>
      <c r="M119" s="84"/>
      <c r="N119" s="75"/>
    </row>
    <row r="120" spans="1:14" ht="8.1" customHeight="1" x14ac:dyDescent="0.15">
      <c r="A120" s="74"/>
      <c r="B120" s="82"/>
      <c r="C120" s="82"/>
      <c r="D120" s="82"/>
      <c r="E120" s="81"/>
      <c r="G120" s="73"/>
      <c r="H120" s="82"/>
      <c r="I120" s="82"/>
      <c r="J120" s="82"/>
      <c r="K120" s="83"/>
      <c r="L120" s="82"/>
      <c r="M120" s="84"/>
      <c r="N120" s="75"/>
    </row>
    <row r="121" spans="1:14" ht="3" customHeight="1" x14ac:dyDescent="0.15">
      <c r="A121" s="67"/>
      <c r="B121" s="78"/>
      <c r="C121" s="78"/>
      <c r="D121" s="78"/>
      <c r="E121" s="79"/>
      <c r="G121" s="67"/>
      <c r="H121" s="78"/>
      <c r="I121" s="78"/>
      <c r="J121" s="78"/>
      <c r="K121" s="92"/>
      <c r="L121" s="78"/>
      <c r="M121" s="80"/>
      <c r="N121" s="75"/>
    </row>
    <row r="122" spans="1:14" s="11" customFormat="1" ht="9" x14ac:dyDescent="0.15">
      <c r="A122" s="69" t="s">
        <v>9</v>
      </c>
      <c r="B122" s="66">
        <v>148353370.71000001</v>
      </c>
      <c r="C122" s="66">
        <v>31453136.149999999</v>
      </c>
      <c r="D122" s="66">
        <v>944058.8</v>
      </c>
      <c r="E122" s="86">
        <v>117844293.36</v>
      </c>
      <c r="G122" s="69" t="s">
        <v>9</v>
      </c>
      <c r="H122" s="66">
        <v>1544083576.2</v>
      </c>
      <c r="I122" s="66">
        <v>1273892949.6600001</v>
      </c>
      <c r="J122" s="66">
        <v>270190626.54000002</v>
      </c>
      <c r="K122" s="87">
        <f>IF(ISERROR((H122-I122)/ABS(I122)),"",(H122-I122)/ABS(I122))</f>
        <v>0.21209837656461902</v>
      </c>
      <c r="L122" s="66">
        <v>2259526228</v>
      </c>
      <c r="M122" s="88">
        <f>H122/L122</f>
        <v>0.68336607783780068</v>
      </c>
      <c r="N122" s="71"/>
    </row>
    <row r="123" spans="1:14" ht="3" customHeight="1" x14ac:dyDescent="0.15">
      <c r="A123" s="73"/>
      <c r="B123" s="82"/>
      <c r="C123" s="82"/>
      <c r="D123" s="82"/>
      <c r="E123" s="81"/>
      <c r="G123" s="73"/>
      <c r="H123" s="82"/>
      <c r="I123" s="82"/>
      <c r="J123" s="82"/>
      <c r="K123" s="93"/>
      <c r="L123" s="82"/>
      <c r="M123" s="94"/>
      <c r="N123" s="75"/>
    </row>
    <row r="124" spans="1:14" ht="6" customHeight="1" x14ac:dyDescent="0.15">
      <c r="A124" s="75"/>
      <c r="B124" s="95"/>
      <c r="C124" s="95"/>
      <c r="D124" s="95"/>
      <c r="E124" s="95"/>
      <c r="G124" s="75"/>
      <c r="H124" s="95"/>
      <c r="I124" s="95"/>
      <c r="J124" s="95"/>
      <c r="K124" s="75"/>
      <c r="L124" s="95"/>
      <c r="M124" s="75"/>
      <c r="N124" s="75"/>
    </row>
    <row r="125" spans="1:14" ht="9" customHeight="1" x14ac:dyDescent="0.15">
      <c r="A125" s="62" t="s">
        <v>83</v>
      </c>
      <c r="B125" s="63">
        <v>200000</v>
      </c>
      <c r="C125" s="38"/>
      <c r="D125" s="95"/>
      <c r="E125" s="96"/>
      <c r="G125" s="62" t="s">
        <v>83</v>
      </c>
      <c r="H125" s="63">
        <v>1563110.57</v>
      </c>
      <c r="I125" s="38"/>
      <c r="J125" s="95"/>
      <c r="K125" s="75"/>
      <c r="L125" s="95"/>
      <c r="M125" s="75"/>
      <c r="N125" s="75"/>
    </row>
    <row r="126" spans="1:14" ht="9.75" customHeight="1" x14ac:dyDescent="0.15">
      <c r="A126" s="101" t="s">
        <v>140</v>
      </c>
      <c r="B126" s="101"/>
      <c r="C126" s="101"/>
      <c r="D126" s="101"/>
      <c r="E126" s="101"/>
      <c r="F126" s="6"/>
      <c r="G126" s="101"/>
      <c r="H126" s="101"/>
      <c r="I126" s="101"/>
      <c r="J126" s="101"/>
      <c r="K126" s="101"/>
      <c r="L126" s="101"/>
      <c r="M126" s="101"/>
    </row>
    <row r="127" spans="1:14" ht="8.1" customHeight="1" x14ac:dyDescent="0.15">
      <c r="A127" s="50"/>
      <c r="B127" s="50"/>
      <c r="C127" s="50"/>
      <c r="D127" s="50"/>
      <c r="E127" s="50"/>
      <c r="F127" s="6"/>
      <c r="G127" s="50"/>
      <c r="H127" s="50"/>
      <c r="I127" s="50"/>
      <c r="J127" s="50"/>
      <c r="K127" s="50"/>
      <c r="L127" s="50"/>
      <c r="M127" s="50"/>
    </row>
    <row r="128" spans="1:14" ht="8.25" customHeight="1" x14ac:dyDescent="0.15">
      <c r="A128" s="97" t="s">
        <v>39</v>
      </c>
      <c r="B128" s="47"/>
      <c r="C128" s="98" t="s">
        <v>40</v>
      </c>
      <c r="D128" s="49"/>
      <c r="E128" s="47"/>
      <c r="G128" s="101"/>
      <c r="H128" s="101"/>
      <c r="I128" s="101"/>
      <c r="J128" s="101"/>
      <c r="K128" s="101"/>
      <c r="L128" s="101"/>
      <c r="M128" s="101"/>
    </row>
    <row r="129" spans="1:13" ht="9" customHeight="1" x14ac:dyDescent="0.15">
      <c r="A129" s="97" t="s">
        <v>15</v>
      </c>
      <c r="C129" s="99" t="s">
        <v>125</v>
      </c>
      <c r="D129" s="14"/>
      <c r="E129" s="14"/>
      <c r="G129" s="101" t="str">
        <f>+A126</f>
        <v>Vitoria-Gasteizen, 2021eko URRIAREN 8an / Vitoria-Gasteiz, 8 de OCTUBRE DE 2021</v>
      </c>
      <c r="H129" s="101"/>
      <c r="I129" s="101"/>
      <c r="J129" s="101"/>
      <c r="K129" s="101"/>
      <c r="L129" s="101"/>
      <c r="M129" s="101"/>
    </row>
    <row r="130" spans="1:13" ht="9" customHeight="1" x14ac:dyDescent="0.15">
      <c r="A130" s="97"/>
      <c r="C130" s="99"/>
      <c r="D130" s="14"/>
      <c r="E130" s="14"/>
      <c r="G130" s="97"/>
      <c r="H130" s="14"/>
      <c r="I130" s="14"/>
      <c r="J130" s="99"/>
      <c r="L130" s="14"/>
    </row>
    <row r="131" spans="1:13" ht="9" customHeight="1" x14ac:dyDescent="0.15">
      <c r="A131" s="97"/>
      <c r="C131" s="99"/>
      <c r="D131" s="14"/>
      <c r="E131" s="14"/>
      <c r="G131" s="97"/>
      <c r="H131" s="14"/>
      <c r="I131" s="14"/>
      <c r="J131" s="99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95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3:13" ht="9" x14ac:dyDescent="0.15">
      <c r="M266" s="100"/>
    </row>
  </sheetData>
  <mergeCells count="4">
    <mergeCell ref="A126:E126"/>
    <mergeCell ref="G126:M126"/>
    <mergeCell ref="G128:M128"/>
    <mergeCell ref="G129:M129"/>
  </mergeCells>
  <printOptions horizontalCentered="1" gridLinesSet="0"/>
  <pageMargins left="0" right="0" top="0" bottom="0" header="0" footer="3.937007874015748E-2"/>
  <pageSetup paperSize="9" scale="82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9217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9217" r:id="rId4"/>
      </mc:Fallback>
    </mc:AlternateContent>
    <mc:AlternateContent xmlns:mc="http://schemas.openxmlformats.org/markup-compatibility/2006">
      <mc:Choice Requires="x14">
        <oleObject progId="Word.Picture.8" shapeId="9218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371475</xdr:colOff>
                <xdr:row>131</xdr:row>
                <xdr:rowOff>95250</xdr:rowOff>
              </to>
            </anchor>
          </objectPr>
        </oleObject>
      </mc:Choice>
      <mc:Fallback>
        <oleObject progId="Word.Picture.8" shapeId="9218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34</vt:i4>
      </vt:variant>
    </vt:vector>
  </HeadingPairs>
  <TitlesOfParts>
    <vt:vector size="46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'01'!Área_de_impresión</vt:lpstr>
      <vt:lpstr>'02'!Área_de_impresión</vt:lpstr>
      <vt:lpstr>'03'!Área_de_impresión</vt:lpstr>
      <vt:lpstr>'04'!Área_de_impresión</vt:lpstr>
      <vt:lpstr>'05'!Área_de_impresión</vt:lpstr>
      <vt:lpstr>'06'!Área_de_impresión</vt:lpstr>
      <vt:lpstr>'07'!Área_de_impresión</vt:lpstr>
      <vt:lpstr>'08'!Área_de_impresión</vt:lpstr>
      <vt:lpstr>'09'!Área_de_impresión</vt:lpstr>
      <vt:lpstr>'10'!Área_de_impresión</vt:lpstr>
      <vt:lpstr>'11'!Área_de_impresión</vt:lpstr>
      <vt:lpstr>'12'!Área_de_impresión</vt:lpstr>
      <vt:lpstr>'01'!Area_impresion</vt:lpstr>
      <vt:lpstr>'02'!Area_impresion</vt:lpstr>
      <vt:lpstr>'03'!Area_impresion</vt:lpstr>
      <vt:lpstr>'04'!Area_impresion</vt:lpstr>
      <vt:lpstr>'05'!Area_impresion</vt:lpstr>
      <vt:lpstr>'06'!Area_impresion</vt:lpstr>
      <vt:lpstr>'07'!Area_impresion</vt:lpstr>
      <vt:lpstr>'08'!Area_impresion</vt:lpstr>
      <vt:lpstr>'09'!Area_impresion</vt:lpstr>
      <vt:lpstr>'10'!Area_impresion</vt:lpstr>
      <vt:lpstr>'11'!Area_impresion</vt:lpstr>
      <vt:lpstr>'01'!Print_Area</vt:lpstr>
      <vt:lpstr>'02'!Print_Area</vt:lpstr>
      <vt:lpstr>'03'!Print_Area</vt:lpstr>
      <vt:lpstr>'04'!Print_Area</vt:lpstr>
      <vt:lpstr>'05'!Print_Area</vt:lpstr>
      <vt:lpstr>'06'!Print_Area</vt:lpstr>
      <vt:lpstr>'07'!Print_Area</vt:lpstr>
      <vt:lpstr>'08'!Print_Area</vt:lpstr>
      <vt:lpstr>'09'!Print_Area</vt:lpstr>
      <vt:lpstr>'10'!Print_Area</vt:lpstr>
      <vt:lpstr>'11'!Print_Area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Certificado de Recaudación Tributos Concertados</dc:title>
  <dc:subject>Tributos Concertados</dc:subject>
  <dc:creator>Servicio Contabilidad</dc:creator>
  <cp:lastModifiedBy>Larrucea Marijuan, Estibaliz</cp:lastModifiedBy>
  <cp:lastPrinted>2022-01-18T09:56:09Z</cp:lastPrinted>
  <dcterms:created xsi:type="dcterms:W3CDTF">2013-02-28T12:05:45Z</dcterms:created>
  <dcterms:modified xsi:type="dcterms:W3CDTF">2022-01-18T10:00:57Z</dcterms:modified>
</cp:coreProperties>
</file>