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410" windowWidth="16515" windowHeight="5145"/>
  </bookViews>
  <sheets>
    <sheet name="Comparativo limite" sheetId="15" r:id="rId1"/>
    <sheet name="Regla Consolid" sheetId="30" r:id="rId2"/>
    <sheet name="Regla DFA" sheetId="6" r:id="rId3"/>
    <sheet name="Regla OOAA" sheetId="14" r:id="rId4"/>
    <sheet name="Regla SSPP" sheetId="20" r:id="rId5"/>
    <sheet name="Regla Fundaciones" sheetId="21" r:id="rId6"/>
  </sheets>
  <externalReferences>
    <externalReference r:id="rId7"/>
    <externalReference r:id="rId8"/>
  </externalReferences>
  <definedNames>
    <definedName name="\a" localSheetId="0">'[1]BASEG-I'!#REF!</definedName>
    <definedName name="\a" localSheetId="3">'[1]BASEG-I'!#REF!</definedName>
    <definedName name="\a">'[2]"D" y "O"'!#REF!</definedName>
    <definedName name="A_impresión_IM" localSheetId="0">#REF!</definedName>
    <definedName name="A_impresión_IM" localSheetId="1">#REF!</definedName>
    <definedName name="A_impresión_IM" localSheetId="2">#REF!</definedName>
    <definedName name="A_impresión_IM" localSheetId="5">#REF!</definedName>
    <definedName name="A_impresión_IM" localSheetId="3">#REF!</definedName>
    <definedName name="A_impresión_IM" localSheetId="4">#REF!</definedName>
    <definedName name="A_impresión_IM">#REF!</definedName>
    <definedName name="APORTACIONES" localSheetId="0">#REF!</definedName>
    <definedName name="APORTACIONES" localSheetId="1">#REF!</definedName>
    <definedName name="APORTACIONES" localSheetId="2">#REF!</definedName>
    <definedName name="APORTACIONES" localSheetId="5">#REF!</definedName>
    <definedName name="APORTACIONES" localSheetId="3">#REF!</definedName>
    <definedName name="APORTACIONES" localSheetId="4">#REF!</definedName>
    <definedName name="APORTACIONES">#REF!</definedName>
    <definedName name="_xlnm.Print_Area" localSheetId="0">'Comparativo limite'!$A$1:$L$32</definedName>
    <definedName name="_xlnm.Print_Area" localSheetId="1">'Regla Consolid'!$A$4:$G$39</definedName>
    <definedName name="_xlnm.Print_Area" localSheetId="2">'Regla DFA'!$A$4:$G$41</definedName>
    <definedName name="_xlnm.Print_Area" localSheetId="5">'Regla Fundaciones'!$A$1:$H$38</definedName>
    <definedName name="_xlnm.Print_Area" localSheetId="3">'Regla OOAA'!$A$1:$L$36</definedName>
    <definedName name="_xlnm.Print_Area" localSheetId="4">'Regla SSPP'!$A$1:$J$39</definedName>
    <definedName name="CUPO_Y_COMPENS" localSheetId="0">#REF!</definedName>
    <definedName name="CUPO_Y_COMPENS" localSheetId="1">#REF!</definedName>
    <definedName name="CUPO_Y_COMPENS" localSheetId="2">#REF!</definedName>
    <definedName name="CUPO_Y_COMPENS" localSheetId="5">#REF!</definedName>
    <definedName name="CUPO_Y_COMPENS" localSheetId="3">#REF!</definedName>
    <definedName name="CUPO_Y_COMPENS" localSheetId="4">#REF!</definedName>
    <definedName name="CUPO_Y_COMPENS">#REF!</definedName>
    <definedName name="FONDO_SOLIDARID" localSheetId="0">#REF!</definedName>
    <definedName name="FONDO_SOLIDARID" localSheetId="1">#REF!</definedName>
    <definedName name="FONDO_SOLIDARID" localSheetId="2">#REF!</definedName>
    <definedName name="FONDO_SOLIDARID" localSheetId="5">#REF!</definedName>
    <definedName name="FONDO_SOLIDARID" localSheetId="3">#REF!</definedName>
    <definedName name="FONDO_SOLIDARID" localSheetId="4">#REF!</definedName>
    <definedName name="FONDO_SOLIDARID">#REF!</definedName>
    <definedName name="RECAUDACION" localSheetId="0">#REF!</definedName>
    <definedName name="RECAUDACION" localSheetId="1">#REF!</definedName>
    <definedName name="RECAUDACION" localSheetId="2">#REF!</definedName>
    <definedName name="RECAUDACION" localSheetId="5">#REF!</definedName>
    <definedName name="RECAUDACION" localSheetId="3">#REF!</definedName>
    <definedName name="RECAUDACION" localSheetId="4">#REF!</definedName>
    <definedName name="RECAUDACION">#REF!</definedName>
    <definedName name="Títulos_a_imprimir_IM" localSheetId="0">#REF!</definedName>
    <definedName name="Títulos_a_imprimir_IM" localSheetId="1">#REF!</definedName>
    <definedName name="Títulos_a_imprimir_IM" localSheetId="2">#REF!</definedName>
    <definedName name="Títulos_a_imprimir_IM" localSheetId="5">#REF!</definedName>
    <definedName name="Títulos_a_imprimir_IM" localSheetId="3">#REF!</definedName>
    <definedName name="Títulos_a_imprimir_IM" localSheetId="4">#REF!</definedName>
    <definedName name="Títulos_a_imprimir_IM">#REF!</definedName>
  </definedNames>
  <calcPr calcId="145621"/>
</workbook>
</file>

<file path=xl/calcChain.xml><?xml version="1.0" encoding="utf-8"?>
<calcChain xmlns="http://schemas.openxmlformats.org/spreadsheetml/2006/main">
  <c r="E27" i="15" l="1"/>
  <c r="E26" i="15"/>
  <c r="E25" i="15"/>
  <c r="E24" i="15"/>
  <c r="E23" i="15"/>
  <c r="E22" i="15"/>
  <c r="E21" i="15"/>
  <c r="E20" i="15"/>
  <c r="E19" i="15"/>
  <c r="E18" i="15"/>
  <c r="E14" i="15"/>
  <c r="D37" i="21" l="1"/>
  <c r="E37" i="21"/>
  <c r="F37" i="21"/>
  <c r="G37" i="21"/>
  <c r="F30" i="30" l="1"/>
  <c r="K29" i="14"/>
  <c r="G29" i="14"/>
  <c r="F30" i="6"/>
  <c r="L29" i="14" l="1"/>
  <c r="G35" i="14" l="1"/>
  <c r="D28" i="15" l="1"/>
  <c r="E33" i="30" l="1"/>
  <c r="E33" i="6"/>
  <c r="F29" i="6" l="1"/>
  <c r="F28" i="6"/>
  <c r="F27" i="6"/>
  <c r="E32" i="30" l="1"/>
  <c r="E39" i="30" s="1"/>
  <c r="F19" i="30"/>
  <c r="E18" i="30" l="1"/>
  <c r="L27" i="14"/>
  <c r="G28" i="14" l="1"/>
  <c r="J31" i="14" l="1"/>
  <c r="J36" i="14" l="1"/>
  <c r="E17" i="15" s="1"/>
  <c r="J15" i="14" l="1"/>
  <c r="G17" i="15" l="1"/>
  <c r="F17" i="14" s="1"/>
  <c r="F29" i="30" l="1"/>
  <c r="F28" i="30"/>
  <c r="K22" i="14" l="1"/>
  <c r="K34" i="14"/>
  <c r="K17" i="14"/>
  <c r="K33" i="14"/>
  <c r="H33" i="21"/>
  <c r="H29" i="21"/>
  <c r="H25" i="21"/>
  <c r="H26" i="21" l="1"/>
  <c r="H23" i="21"/>
  <c r="H31" i="21"/>
  <c r="H24" i="21"/>
  <c r="H28" i="21"/>
  <c r="H32" i="21"/>
  <c r="H30" i="21"/>
  <c r="H27" i="21"/>
  <c r="H27" i="15" l="1"/>
  <c r="H36" i="21"/>
  <c r="H35" i="21"/>
  <c r="H34" i="21"/>
  <c r="I38" i="20"/>
  <c r="H38" i="20"/>
  <c r="G38" i="20"/>
  <c r="E38" i="20"/>
  <c r="D38" i="20"/>
  <c r="J36" i="20"/>
  <c r="J35" i="20"/>
  <c r="J34" i="20"/>
  <c r="J33" i="20"/>
  <c r="J32" i="20"/>
  <c r="J31" i="20"/>
  <c r="J30" i="20"/>
  <c r="J29" i="20"/>
  <c r="J28" i="20"/>
  <c r="J27" i="20"/>
  <c r="J26" i="20"/>
  <c r="J25" i="20"/>
  <c r="J24" i="20"/>
  <c r="J27" i="15" l="1"/>
  <c r="L27" i="15" s="1"/>
  <c r="H19" i="15"/>
  <c r="H23" i="15"/>
  <c r="H24" i="15"/>
  <c r="H25" i="15"/>
  <c r="H21" i="15"/>
  <c r="H26" i="15"/>
  <c r="H18" i="15"/>
  <c r="H22" i="15"/>
  <c r="D15" i="21"/>
  <c r="G16" i="20"/>
  <c r="E15" i="21"/>
  <c r="H16" i="20"/>
  <c r="F15" i="21"/>
  <c r="E16" i="20"/>
  <c r="I16" i="20"/>
  <c r="G15" i="21"/>
  <c r="H37" i="21"/>
  <c r="D16" i="20"/>
  <c r="J22" i="15" l="1"/>
  <c r="L22" i="15" s="1"/>
  <c r="J26" i="15"/>
  <c r="L26" i="15" s="1"/>
  <c r="J25" i="15"/>
  <c r="L25" i="15" s="1"/>
  <c r="J24" i="15"/>
  <c r="L24" i="15" s="1"/>
  <c r="J19" i="15"/>
  <c r="L19" i="15" s="1"/>
  <c r="J18" i="15"/>
  <c r="L18" i="15" s="1"/>
  <c r="J21" i="15"/>
  <c r="L21" i="15" s="1"/>
  <c r="J23" i="15"/>
  <c r="L23" i="15" s="1"/>
  <c r="H15" i="21"/>
  <c r="K35" i="14" l="1"/>
  <c r="L35" i="14" s="1"/>
  <c r="K32" i="14"/>
  <c r="K30" i="14"/>
  <c r="K28" i="14"/>
  <c r="L28" i="14" s="1"/>
  <c r="K26" i="14"/>
  <c r="K25" i="14"/>
  <c r="K24" i="14"/>
  <c r="K23" i="14"/>
  <c r="L17" i="14"/>
  <c r="I31" i="14" l="1"/>
  <c r="I36" i="14" l="1"/>
  <c r="I15" i="14"/>
  <c r="E16" i="15"/>
  <c r="G32" i="14"/>
  <c r="G30" i="14"/>
  <c r="E31" i="14"/>
  <c r="G26" i="14"/>
  <c r="G25" i="14"/>
  <c r="G24" i="14"/>
  <c r="G16" i="15" l="1"/>
  <c r="E17" i="14" s="1"/>
  <c r="L25" i="14"/>
  <c r="L24" i="14"/>
  <c r="L26" i="14"/>
  <c r="F27" i="30"/>
  <c r="L30" i="14"/>
  <c r="H31" i="14" l="1"/>
  <c r="K31" i="14" l="1"/>
  <c r="H36" i="14"/>
  <c r="E15" i="15" s="1"/>
  <c r="H15" i="14" l="1"/>
  <c r="K36" i="14"/>
  <c r="K15" i="14" l="1"/>
  <c r="G15" i="15" l="1"/>
  <c r="D17" i="14" s="1"/>
  <c r="G17" i="14" s="1"/>
  <c r="H38" i="21" l="1"/>
  <c r="G24" i="15" l="1"/>
  <c r="D17" i="21" s="1"/>
  <c r="G21" i="15"/>
  <c r="G22" i="15"/>
  <c r="G23" i="15"/>
  <c r="G25" i="15"/>
  <c r="G20" i="15"/>
  <c r="G27" i="15"/>
  <c r="G26" i="15"/>
  <c r="G19" i="15"/>
  <c r="K19" i="15" s="1"/>
  <c r="J39" i="20"/>
  <c r="K23" i="15" l="1"/>
  <c r="I18" i="20"/>
  <c r="H18" i="20"/>
  <c r="K22" i="15"/>
  <c r="K25" i="15"/>
  <c r="E17" i="21"/>
  <c r="K27" i="15"/>
  <c r="G17" i="21"/>
  <c r="K26" i="15"/>
  <c r="F17" i="21"/>
  <c r="K24" i="15"/>
  <c r="K21" i="15"/>
  <c r="G18" i="20"/>
  <c r="E18" i="20"/>
  <c r="F18" i="20"/>
  <c r="H17" i="21" l="1"/>
  <c r="G18" i="15"/>
  <c r="D18" i="20" l="1"/>
  <c r="J18" i="20" s="1"/>
  <c r="K18" i="15"/>
  <c r="E32" i="6" l="1"/>
  <c r="E37" i="6" s="1"/>
  <c r="E39" i="6" s="1"/>
  <c r="C28" i="15" l="1"/>
  <c r="E18" i="6" l="1"/>
  <c r="E28" i="15" l="1"/>
  <c r="F19" i="6" l="1"/>
  <c r="G23" i="14" l="1"/>
  <c r="L23" i="14" l="1"/>
  <c r="G34" i="14" l="1"/>
  <c r="L34" i="14" l="1"/>
  <c r="G33" i="14" l="1"/>
  <c r="E36" i="14"/>
  <c r="H16" i="15" l="1"/>
  <c r="E15" i="14"/>
  <c r="L33" i="14"/>
  <c r="J16" i="15" l="1"/>
  <c r="L16" i="15" s="1"/>
  <c r="K16" i="15" l="1"/>
  <c r="D31" i="14" l="1"/>
  <c r="D36" i="14" l="1"/>
  <c r="H15" i="15" l="1"/>
  <c r="D15" i="14"/>
  <c r="J15" i="15" l="1"/>
  <c r="L15" i="15" s="1"/>
  <c r="K15" i="15" l="1"/>
  <c r="F31" i="6"/>
  <c r="F31" i="30" l="1"/>
  <c r="F31" i="14"/>
  <c r="G22" i="14"/>
  <c r="L22" i="14" l="1"/>
  <c r="F36" i="14"/>
  <c r="G31" i="14"/>
  <c r="L31" i="14" s="1"/>
  <c r="H17" i="15" l="1"/>
  <c r="F15" i="14"/>
  <c r="G15" i="14" s="1"/>
  <c r="L15" i="14" s="1"/>
  <c r="G36" i="14"/>
  <c r="L36" i="14" s="1"/>
  <c r="J17" i="15" l="1"/>
  <c r="L17" i="15" l="1"/>
  <c r="K17" i="15"/>
  <c r="F34" i="6" l="1"/>
  <c r="F34" i="30" l="1"/>
  <c r="F25" i="6" l="1"/>
  <c r="F25" i="30" l="1"/>
  <c r="F26" i="6"/>
  <c r="F26" i="30" l="1"/>
  <c r="H12" i="21" l="1"/>
  <c r="F24" i="6" l="1"/>
  <c r="F24" i="30" l="1"/>
  <c r="F36" i="6" l="1"/>
  <c r="F23" i="6" l="1"/>
  <c r="D32" i="6"/>
  <c r="F32" i="6" l="1"/>
  <c r="F36" i="30" l="1"/>
  <c r="F23" i="30" l="1"/>
  <c r="D32" i="30"/>
  <c r="F32" i="30" l="1"/>
  <c r="F35" i="6" l="1"/>
  <c r="D33" i="6"/>
  <c r="F33" i="6" l="1"/>
  <c r="D37" i="6"/>
  <c r="F28" i="15"/>
  <c r="G14" i="15"/>
  <c r="H14" i="15" l="1"/>
  <c r="F37" i="6"/>
  <c r="D19" i="6"/>
  <c r="G28" i="15"/>
  <c r="D19" i="30" l="1"/>
  <c r="F38" i="20" l="1"/>
  <c r="J37" i="20"/>
  <c r="H20" i="15" l="1"/>
  <c r="F16" i="20"/>
  <c r="J16" i="20" s="1"/>
  <c r="J38" i="20"/>
  <c r="J20" i="15" l="1"/>
  <c r="H28" i="15"/>
  <c r="F35" i="30" l="1"/>
  <c r="D33" i="30"/>
  <c r="L20" i="15"/>
  <c r="K20" i="15"/>
  <c r="F38" i="6" l="1"/>
  <c r="I14" i="15"/>
  <c r="D39" i="6"/>
  <c r="F33" i="30"/>
  <c r="F38" i="30" l="1"/>
  <c r="D18" i="6"/>
  <c r="F18" i="6" s="1"/>
  <c r="F39" i="6"/>
  <c r="F37" i="30"/>
  <c r="D18" i="30"/>
  <c r="F18" i="30" s="1"/>
  <c r="D39" i="30"/>
  <c r="F39" i="30" s="1"/>
  <c r="J14" i="15"/>
  <c r="I29" i="15"/>
  <c r="I28" i="15"/>
  <c r="L14" i="15" l="1"/>
  <c r="L28" i="15" s="1"/>
  <c r="J28" i="15"/>
  <c r="K14" i="15"/>
  <c r="K28" i="15" s="1"/>
  <c r="J46" i="15" l="1"/>
</calcChain>
</file>

<file path=xl/comments1.xml><?xml version="1.0" encoding="utf-8"?>
<comments xmlns="http://schemas.openxmlformats.org/spreadsheetml/2006/main">
  <authors>
    <author>erodriguez</author>
  </authors>
  <commentList>
    <comment ref="D31" authorId="0">
      <text>
        <r>
          <rPr>
            <sz val="9"/>
            <color indexed="81"/>
            <rFont val="Tahoma"/>
            <family val="2"/>
          </rPr>
          <t>Solo la obligación legal</t>
        </r>
      </text>
    </comment>
  </commentList>
</comments>
</file>

<file path=xl/sharedStrings.xml><?xml version="1.0" encoding="utf-8"?>
<sst xmlns="http://schemas.openxmlformats.org/spreadsheetml/2006/main" count="248" uniqueCount="120">
  <si>
    <t>ARABAKO FORU ALDUNDIA / DIPUTACIÓN FORAL DE ÁLAVA</t>
  </si>
  <si>
    <t xml:space="preserve"> GASTU KONPUTAGARRIA  / GASTO COMPUTABLE</t>
  </si>
  <si>
    <t>Likidazioa / Liquidación</t>
  </si>
  <si>
    <t>Guztira / Total ………………………………………………………………………………………………………..</t>
  </si>
  <si>
    <t xml:space="preserve">Finantzetakoak ez diren diru xedapenak EKS / Empleos no financieros SEC </t>
  </si>
  <si>
    <t>Liquidación</t>
  </si>
  <si>
    <t>% Aldak / % Variac.</t>
  </si>
  <si>
    <t>(+)</t>
  </si>
  <si>
    <t>(-)</t>
  </si>
  <si>
    <t>Interesak / Intereses</t>
  </si>
  <si>
    <t xml:space="preserve">Kapital ekarpenak / Aportaciones de Capital </t>
  </si>
  <si>
    <t>Ordainketa geroratuko erosketak / Adquisiciones con pago aplazado</t>
  </si>
  <si>
    <t>Finantza errentamendua / Arrendamiento Financiero</t>
  </si>
  <si>
    <t>Gastuaren egite graduagatiko doikuntza / Ajuste grado de ejecucion gasto</t>
  </si>
  <si>
    <t>Beste Doikuntza batzuk  / Otros ajustes (Plan Foral-Fdo.Extrordi.Obras menores y R.Vecinales)</t>
  </si>
  <si>
    <t xml:space="preserve">Finantzetakoak ez diren diru xedapenak EKS / 
Empleos no financieros SEC </t>
  </si>
  <si>
    <t>Doikuntzak  (EKS) / Ajustes SEC</t>
  </si>
  <si>
    <t>Ordainketak transferentzien (eta barruko bestelako eragiketen) bidez toki korporazioa osatzen duten beste erakunde batzuei / 
Pagos por transferencias (y otras operaciones internas) a otras entidades que integran la Corporación Local</t>
  </si>
  <si>
    <t>Europar Batasunaren edo bestelako administrazio publikoen berariazko funtsen bidez finantzatutako gastua / 
Gastos Financiados con fondos finalistas (UE y/o A.P.)</t>
  </si>
  <si>
    <t xml:space="preserve">Finantzaketa sistemen funtsen bidezko transferentziak / Tfcias. fondos sistemas financiación </t>
  </si>
  <si>
    <t>G.O.F.E. / I.F.B.S.</t>
  </si>
  <si>
    <t>G.F.E. / I.F.J.</t>
  </si>
  <si>
    <t>GUZTIRA / TOTAL</t>
  </si>
  <si>
    <t>GUZTIRA / TOTAL ……………………………………………………………………………………………………………………..</t>
  </si>
  <si>
    <t>Beste Doikuntza batzuk (Foru-Plana) / Otros ajustes (Plan Foral)</t>
  </si>
  <si>
    <t>Ordainketak transferentzien (eta barruko bestelako eragiketen) bidez toki korporazioa osatzen duten beste erakunde batzuei / Pagos por transferencias (y otras operaciones internas) a otras entidades que integran la Corporación Local</t>
  </si>
  <si>
    <t>Europar Batasunaren edo bestelako administrazio publikoen berariazko funtsen bidez finantzatutako gastua / Gastos Financiados con fondos finalistas UE / A.P.</t>
  </si>
  <si>
    <t>GASTU KONPUTAGARRIAREN MUGA / LIMITE DEL GASTO COMPUTABLE</t>
  </si>
  <si>
    <t>Erakunde Publikoaren Sektorea / 
Entidad del Sector Público</t>
  </si>
  <si>
    <t>Arabako Foru Aldundia / Diputación Foral de Álava</t>
  </si>
  <si>
    <t>Gazteriaren Foru Erakundea / Instituto Foral de Juventud</t>
  </si>
  <si>
    <t>EZ-MERKATUKO SOZIETATE PUBLIKOAK (FINANTZAKOAK) / SOCIEDADES PÚBLICAS NO MERCADO (FINANCIERAS)</t>
  </si>
  <si>
    <t xml:space="preserve">GASTU KONPUTAGARRIA / GASTO COMPUTABLE </t>
  </si>
  <si>
    <t>A.A.DE DESARROLLO</t>
  </si>
  <si>
    <t>AKG,SA/
CCASA</t>
  </si>
  <si>
    <t>INDESA 2010</t>
  </si>
  <si>
    <t>ALDALUR</t>
  </si>
  <si>
    <t>GUZTIRA /
TOTAL SSPP</t>
  </si>
  <si>
    <t>GUZTIRA / TOTAL ……………………………………………………………</t>
  </si>
  <si>
    <t>Hornikuntzak / Aprovisionamientos</t>
  </si>
  <si>
    <t>Langile gastuak / Gastos de personal</t>
  </si>
  <si>
    <t>Ustiapeneko bestelako gastuak / Otros gastos de explotación</t>
  </si>
  <si>
    <t>Impuesto de Sociedades</t>
  </si>
  <si>
    <t>Beste Zerga Batzuk / Otros Impuestos</t>
  </si>
  <si>
    <t>Ez-ohiko gastuak / Gastos excepcionales</t>
  </si>
  <si>
    <t>Ibilgetu materialen, ibilgetu ukiezinen eta higiezin inbertsioetako aldaketak; izakinetakoak / Variaciones del Inmovilizado material e intangible; de inversiones inmobiliarias; de existencias</t>
  </si>
  <si>
    <t>Amaitutako produktuen eta fabrikatzen ari produktuen izakinen aldaketa Galera eta Irabazien (1) kontuan  / Variación de existencias de productos terminados y en curso de fabricación de la cuentade PyG(1)</t>
  </si>
  <si>
    <t>Horniduren aplikazioa / Aplicación de Provisiones</t>
  </si>
  <si>
    <t>Administrazioen eta erakunde publikoen kontura egindako inbertsioak / Inversiones efectuadas por cuenta de Administraciones y Entidades Públicas</t>
  </si>
  <si>
    <t>Laguntzak, transferentziak eta emandako dirulaguntzak / Ayudas, transferencias y subvenciones concedidas</t>
  </si>
  <si>
    <t>Doikuntzak (EKS) / Ajustes SEC</t>
  </si>
  <si>
    <t>FUNDAZIOAK / FUNDACIONES</t>
  </si>
  <si>
    <t>GASTU KONPUTAGARRIA  / GASTO COMPUTABLE</t>
  </si>
  <si>
    <t>CATEDRAL SANTAMARIA</t>
  </si>
  <si>
    <t>ARTIUM</t>
  </si>
  <si>
    <t>V.SALADO</t>
  </si>
  <si>
    <t xml:space="preserve">GUZTIRA /TOTAL </t>
  </si>
  <si>
    <t>Arabako Kalkulu Gunea / Centro de Cálculo</t>
  </si>
  <si>
    <t>Indesa 2010</t>
  </si>
  <si>
    <t>Aldalur Araba SL / Aldalur Araba S.L.</t>
  </si>
  <si>
    <t>Santa Maria Katedrala Fund./ Fundación Catedral Santa Maria</t>
  </si>
  <si>
    <t>Artium Fundazioa / Fundación Artium</t>
  </si>
  <si>
    <t>Añanako Gatz Harana Fundazioa / Fundación Valle Salado</t>
  </si>
  <si>
    <t>Bomberos F.A./A.F. Suhiltzai</t>
  </si>
  <si>
    <t>KIROLARABA</t>
  </si>
  <si>
    <t>Arabako Foru Suhiltzailea / Bomberos Forales de Álava</t>
  </si>
  <si>
    <t>Kirolaraba Fundazioa / Fundación Kirolaraba</t>
  </si>
  <si>
    <t>Arabako Lanak SAU (likidazioan) / Arabako Lanak SAU (en liquidación)</t>
  </si>
  <si>
    <t xml:space="preserve"> GIZARTE ONGIZATERAKO FORU ERAKUNDEA /  GAZTERIAREN FORU ERAKUNDEA / ARABAKO FORU SUHILTZAILEAK</t>
  </si>
  <si>
    <t xml:space="preserve"> INSTITUTO FORAL DE BIENESTAR SOCIAL / INSTITUTO FORAL DE JUVENTUD / BOMBEROS FORAL DE ÁLAVA</t>
  </si>
  <si>
    <t>SEKTORE KONTSOLIDAGARRIA / SECTOR CONSOLIDABLE</t>
  </si>
  <si>
    <t>GASTU KONPUTAGARRIA, GUZTIRA / TOTAL GASTO COMPUTABLE</t>
  </si>
  <si>
    <t>(1)</t>
  </si>
  <si>
    <t>(2)</t>
  </si>
  <si>
    <t xml:space="preserve">Ezberdina / Diferencia 
</t>
  </si>
  <si>
    <t>(6)</t>
  </si>
  <si>
    <t>ARABAKO FORU SEKTORE PUBLIKO BATERATUAREN, GUZTIRA / TOTAL SECTOR PÚBLICO FORAL DE ÁLAVA</t>
  </si>
  <si>
    <t>Likidazioan / Liquidación</t>
  </si>
  <si>
    <t xml:space="preserve"> GASTU KONPUTAGARRIA, GUZTIRA / TOTAL GASTO COMPUTABLE 
(Inbertsio finantzen aldetik jasangarriei zor zaizkien doiketa barne
 / Con ajuste de inversiones financieramente sostenibles)</t>
  </si>
  <si>
    <t xml:space="preserve"> GASTU KONPUTAGARRIA, GUZTIRA / TOTAL GASTO COMPUTABLE</t>
  </si>
  <si>
    <t>GASTU KONPUTAGARRIA, GUZTIRA / 
TOTAL GASTO COMPUTABLE</t>
  </si>
  <si>
    <t>2017ko GASTU KONPUTAGARRIA, GUZTIRA / 
TOTAL GASTO COMPUTABLE 2017</t>
  </si>
  <si>
    <r>
      <t xml:space="preserve">ARABARRI
</t>
    </r>
    <r>
      <rPr>
        <b/>
        <i/>
        <sz val="8"/>
        <rFont val="Comic Sans MS"/>
        <family val="4"/>
      </rPr>
      <t>(A.Lanak SAUren mepekoa / Dependiente de A.Lanak)</t>
    </r>
  </si>
  <si>
    <r>
      <t xml:space="preserve">ARABAKO LANAK
</t>
    </r>
    <r>
      <rPr>
        <b/>
        <i/>
        <sz val="8"/>
        <rFont val="Comic Sans MS"/>
        <family val="4"/>
      </rPr>
      <t>(Likidazioan / en liquidación)</t>
    </r>
  </si>
  <si>
    <t>Udalak beste administrazio publiko baten kontura egindako inbertsioak / Inversiones realizadas por la Corporación local por cuenta de otra Administración Pública</t>
  </si>
  <si>
    <t>Araudia aldatu delako diru-bilketan izandako igoera/beherakada iraunkorrak / 
Aumentos  /Disminuciones permanentes de recaudación por cambio normativo</t>
  </si>
  <si>
    <t>2017ko LIKIDAZIOA / LIQUIDACIÓN 2017</t>
  </si>
  <si>
    <t>(9) = (8)*(8+TRCPIB)</t>
  </si>
  <si>
    <t>Límite para 2018 ……………………..</t>
  </si>
  <si>
    <t>2018ko GASTU KONPUTAGARRIA, GUZTIRA / 
TOTAL GASTO COMPUTABLE 2018</t>
  </si>
  <si>
    <t>Límite para 2018 ………………………</t>
  </si>
  <si>
    <t>2018ko GASTU KONPUTAGARRIA, GUZTIRA /8
TOTAL GASTO COMPUTABLE 2018</t>
  </si>
  <si>
    <t>% Aldak / % Variac. Liq 2018 / Liq 2017</t>
  </si>
  <si>
    <t>Gastu konputagarria, 2017ko likidazioa / Gasto Computable Liquidación 2017</t>
  </si>
  <si>
    <t>2018ko Gastu arauaren muga / 
Límite Regla de Gasto para 2018</t>
  </si>
  <si>
    <t xml:space="preserve">Gastu Konputagarria, 2018ko likidazioa / Gasto computable liquidación 2018 </t>
  </si>
  <si>
    <t>2018ko Likidazioan finantza aldetik jasangarriak diren inbertsioen beharra  / 
Necesidad de Inversiones Financieramente Sostenibles liquidación 2018</t>
  </si>
  <si>
    <t>Erreferentziazko tasa (2018rako % 2,4) / 
Tasa de Referencia (Para 2018: 2,4%)</t>
  </si>
  <si>
    <t>Límite Gasto Computable para 2019
(Tasa de Referencia 2,7%)</t>
  </si>
  <si>
    <t>Doikuntza beharrak, finantza aldetik jasangarriak diren inbertsioengatik / 
Necesidad de ajuste por Inversiones financieramente sostenibles</t>
  </si>
  <si>
    <t>Incremento 2019 por cambio normativo</t>
  </si>
  <si>
    <t>Total límite 2019 con incremento por cambio normativo</t>
  </si>
  <si>
    <t>2017ko Inbertsio jasangarriak finantzen aldetik / 
Inversiones Financieramente Sostenibles 2017</t>
  </si>
  <si>
    <t>2018ko LIKIDAZIOA / LIQUIDACIÓN 2018</t>
  </si>
  <si>
    <t xml:space="preserve">Gastu Arauaren Muga / Límite Regla de Gasto:  </t>
  </si>
  <si>
    <t>Gastuen 1 eta 7 arteko kapituluak / Capítulos 1 a 7 Gastos</t>
  </si>
  <si>
    <t>Lur eta inbertsio errealen salmentak / Venta Terrenos e inversiones reales</t>
  </si>
  <si>
    <t>Finantzaketaren aldetik inbertsio jasangarriak / Inversiones financieramente sostenibles</t>
  </si>
  <si>
    <t xml:space="preserve">Gastu konputagarria, 2018ko ekitaldia  (kendu egin da FJJen balioa)/  Gasto Computable ejercicio 2018 (eliminado el valor de las IFS)
</t>
  </si>
  <si>
    <t>(3) = (1-2)*1,024</t>
  </si>
  <si>
    <t>(4)</t>
  </si>
  <si>
    <t>(5) = (4) + (3)</t>
  </si>
  <si>
    <t>(7)</t>
  </si>
  <si>
    <t>(8) = (6) - (7)</t>
  </si>
  <si>
    <t>(9) = (5) - (7)</t>
  </si>
  <si>
    <t>Gizarte Ongizaterako Foru Erakundea / Instituto Foral de Bienestar Social</t>
  </si>
  <si>
    <t>GUZTIRA / TOTAL …………………………………………</t>
  </si>
  <si>
    <t>Tasa de referencia para 2018:  2,40% aprobado en Acuerdo del Consejo de Ministros del 07/07/17 y publicado en el B.O.Cortes Generales 13/07/17</t>
  </si>
  <si>
    <t>Araba Garapen Agentzia / Alava Agencia de Desarrollo</t>
  </si>
  <si>
    <t>Arrabarri SA (likidazioan) / Arabarri (en liquidación)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</si>
</sst>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#,##0.00\ \ "/>
    <numFmt numFmtId="165" formatCode="dd/mm/yy"/>
    <numFmt numFmtId="166" formatCode="\ \ \ \ \ \ \ \ \ \ @"/>
    <numFmt numFmtId="167" formatCode="&quot;Límite&quot;\ #,##0.00"/>
    <numFmt numFmtId="168" formatCode="&quot;(**)&quot;\ 0"/>
    <numFmt numFmtId="169" formatCode="#,##0.0_);\(#,##0.0\)"/>
    <numFmt numFmtId="170" formatCode="\(dd/mm/yy\)"/>
    <numFmt numFmtId="171" formatCode="#,##0_);\(#,##0\)"/>
    <numFmt numFmtId="172" formatCode="#,##0.00;[Red]\-#,##0.00"/>
    <numFmt numFmtId="173" formatCode="dd/mm/yy;@"/>
  </numFmts>
  <fonts count="4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indexed="10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u/>
      <sz val="12"/>
      <name val="Comic Sans MS"/>
      <family val="4"/>
    </font>
    <font>
      <b/>
      <i/>
      <sz val="6"/>
      <name val="Arial"/>
      <family val="2"/>
    </font>
    <font>
      <b/>
      <sz val="10"/>
      <name val="Calibri"/>
      <family val="2"/>
      <scheme val="minor"/>
    </font>
    <font>
      <b/>
      <sz val="12"/>
      <name val="Calibri"/>
      <family val="2"/>
    </font>
    <font>
      <b/>
      <sz val="12"/>
      <name val="Calibri"/>
      <family val="2"/>
      <scheme val="minor"/>
    </font>
    <font>
      <sz val="8"/>
      <name val="Calibri"/>
      <family val="2"/>
      <scheme val="minor"/>
    </font>
    <font>
      <sz val="12"/>
      <name val="Arial"/>
      <family val="2"/>
    </font>
    <font>
      <b/>
      <sz val="9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11"/>
      <name val="Calibri"/>
      <family val="2"/>
    </font>
    <font>
      <b/>
      <sz val="11"/>
      <name val="Comic Sans MS"/>
      <family val="4"/>
    </font>
    <font>
      <b/>
      <sz val="10"/>
      <name val="Calibri"/>
      <family val="2"/>
    </font>
    <font>
      <sz val="11"/>
      <name val="Comic Sans MS"/>
      <family val="4"/>
    </font>
    <font>
      <sz val="9"/>
      <name val="Arial Narrow"/>
      <family val="2"/>
    </font>
    <font>
      <b/>
      <sz val="10"/>
      <name val="Helv"/>
    </font>
    <font>
      <sz val="10"/>
      <name val="Courier"/>
      <family val="3"/>
    </font>
    <font>
      <b/>
      <u/>
      <sz val="12"/>
      <name val="Calibri"/>
      <family val="2"/>
    </font>
    <font>
      <sz val="10"/>
      <name val="Calibri"/>
      <family val="2"/>
    </font>
    <font>
      <b/>
      <sz val="14"/>
      <name val="Comic Sans MS"/>
      <family val="4"/>
    </font>
    <font>
      <b/>
      <sz val="9"/>
      <name val="Calibri"/>
      <family val="2"/>
    </font>
    <font>
      <sz val="12"/>
      <name val="Calibri"/>
      <family val="2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b/>
      <sz val="10"/>
      <name val="Arial"/>
      <family val="2"/>
    </font>
    <font>
      <b/>
      <sz val="10"/>
      <name val="Arial Narrow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omic Sans MS"/>
      <family val="4"/>
    </font>
    <font>
      <b/>
      <sz val="10"/>
      <name val="Comic Sans MS"/>
      <family val="4"/>
    </font>
    <font>
      <b/>
      <sz val="11"/>
      <name val="Calibri"/>
      <family val="2"/>
    </font>
    <font>
      <sz val="8"/>
      <name val="Helv"/>
    </font>
    <font>
      <b/>
      <sz val="8"/>
      <name val="Calibri"/>
      <family val="2"/>
      <scheme val="minor"/>
    </font>
    <font>
      <sz val="10"/>
      <name val="MS Sans Serif"/>
      <family val="2"/>
    </font>
    <font>
      <b/>
      <sz val="9"/>
      <name val="Arial Narrow"/>
      <family val="2"/>
    </font>
    <font>
      <b/>
      <i/>
      <sz val="8"/>
      <name val="Comic Sans MS"/>
      <family val="4"/>
    </font>
    <font>
      <sz val="10"/>
      <color theme="1"/>
      <name val="Calibri"/>
      <family val="2"/>
      <scheme val="minor"/>
    </font>
    <font>
      <b/>
      <i/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sz val="9"/>
      <color indexed="81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gray125">
        <fgColor indexed="8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15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theme="0" tint="-0.34998626667073579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theme="0" tint="-0.34998626667073579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double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/>
      <bottom style="thin">
        <color theme="0" tint="-0.34998626667073579"/>
      </bottom>
      <diagonal/>
    </border>
    <border>
      <left style="double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theme="0" tint="-0.34998626667073579"/>
      </left>
      <right style="thin">
        <color theme="0" tint="-0.34998626667073579"/>
      </right>
      <top/>
      <bottom style="double">
        <color indexed="64"/>
      </bottom>
      <diagonal/>
    </border>
    <border>
      <left style="thin">
        <color theme="0" tint="-0.34998626667073579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55"/>
      </bottom>
      <diagonal/>
    </border>
    <border>
      <left/>
      <right/>
      <top style="thin">
        <color indexed="64"/>
      </top>
      <bottom style="thin">
        <color indexed="55"/>
      </bottom>
      <diagonal/>
    </border>
    <border>
      <left style="double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indexed="55"/>
      </top>
      <bottom style="thin">
        <color theme="0" tint="-0.499984740745262"/>
      </bottom>
      <diagonal/>
    </border>
    <border>
      <left/>
      <right/>
      <top style="thin">
        <color indexed="55"/>
      </top>
      <bottom style="thin">
        <color theme="0" tint="-0.499984740745262"/>
      </bottom>
      <diagonal/>
    </border>
    <border>
      <left style="double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double">
        <color theme="0" tint="-0.34998626667073579"/>
      </left>
      <right style="thin">
        <color indexed="64"/>
      </right>
      <top style="thin">
        <color theme="0" tint="-0.34998626667073579"/>
      </top>
      <bottom/>
      <diagonal/>
    </border>
    <border>
      <left style="thin">
        <color indexed="64"/>
      </left>
      <right/>
      <top style="double">
        <color indexed="23"/>
      </top>
      <bottom style="double">
        <color indexed="23"/>
      </bottom>
      <diagonal/>
    </border>
    <border>
      <left/>
      <right/>
      <top style="double">
        <color indexed="23"/>
      </top>
      <bottom style="double">
        <color indexed="23"/>
      </bottom>
      <diagonal/>
    </border>
    <border>
      <left style="double">
        <color theme="0" tint="-0.34998626667073579"/>
      </left>
      <right style="thin">
        <color indexed="64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double">
        <color theme="0" tint="-0.34998626667073579"/>
      </left>
      <right style="thin">
        <color indexed="64"/>
      </right>
      <top/>
      <bottom style="thin">
        <color theme="0" tint="-0.34998626667073579"/>
      </bottom>
      <diagonal/>
    </border>
    <border>
      <left/>
      <right style="thin">
        <color indexed="64"/>
      </right>
      <top/>
      <bottom/>
      <diagonal/>
    </border>
    <border>
      <left style="double">
        <color theme="0" tint="-0.34998626667073579"/>
      </left>
      <right style="thin">
        <color indexed="64"/>
      </right>
      <top style="thin">
        <color theme="0" tint="-0.34998626667073579"/>
      </top>
      <bottom style="double">
        <color indexed="64"/>
      </bottom>
      <diagonal/>
    </border>
    <border>
      <left/>
      <right style="double">
        <color theme="0" tint="-0.499984740745262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theme="0" tint="-0.499984740745262"/>
      </bottom>
      <diagonal/>
    </border>
    <border>
      <left style="thin">
        <color indexed="64"/>
      </left>
      <right/>
      <top/>
      <bottom style="double">
        <color theme="0" tint="-0.34998626667073579"/>
      </bottom>
      <diagonal/>
    </border>
    <border>
      <left style="double">
        <color theme="0" tint="-0.499984740745262"/>
      </left>
      <right style="thin">
        <color theme="0" tint="-0.34998626667073579"/>
      </right>
      <top/>
      <bottom style="thin">
        <color indexed="23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23"/>
      </bottom>
      <diagonal/>
    </border>
    <border>
      <left style="thin">
        <color theme="0" tint="-0.34998626667073579"/>
      </left>
      <right/>
      <top/>
      <bottom style="thin">
        <color indexed="23"/>
      </bottom>
      <diagonal/>
    </border>
    <border>
      <left/>
      <right style="double">
        <color theme="0" tint="-0.499984740745262"/>
      </right>
      <top/>
      <bottom/>
      <diagonal/>
    </border>
    <border>
      <left/>
      <right style="double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double">
        <color theme="0" tint="-0.499984740745262"/>
      </right>
      <top/>
      <bottom style="double">
        <color indexed="64"/>
      </bottom>
      <diagonal/>
    </border>
    <border>
      <left style="double">
        <color theme="0" tint="-0.499984740745262"/>
      </left>
      <right/>
      <top/>
      <bottom style="double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double">
        <color indexed="64"/>
      </bottom>
      <diagonal/>
    </border>
    <border>
      <left style="thin">
        <color theme="0" tint="-0.499984740745262"/>
      </left>
      <right/>
      <top/>
      <bottom style="double">
        <color indexed="64"/>
      </bottom>
      <diagonal/>
    </border>
    <border>
      <left style="double">
        <color theme="0" tint="-0.499984740745262"/>
      </left>
      <right style="thin">
        <color indexed="64"/>
      </right>
      <top/>
      <bottom style="double">
        <color indexed="64"/>
      </bottom>
      <diagonal/>
    </border>
    <border>
      <left style="double">
        <color theme="0" tint="-0.499984740745262"/>
      </left>
      <right style="thin">
        <color theme="0" tint="-0.499984740745262"/>
      </right>
      <top style="thin">
        <color indexed="55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55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indexed="55"/>
      </top>
      <bottom style="thin">
        <color theme="0" tint="-0.499984740745262"/>
      </bottom>
      <diagonal/>
    </border>
    <border>
      <left style="double">
        <color theme="0" tint="-0.499984740745262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double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/>
      <bottom/>
      <diagonal/>
    </border>
    <border>
      <left style="double">
        <color theme="0" tint="-0.499984740745262"/>
      </left>
      <right style="thin">
        <color indexed="64"/>
      </right>
      <top style="thin">
        <color theme="0" tint="-0.34998626667073579"/>
      </top>
      <bottom/>
      <diagonal/>
    </border>
    <border>
      <left style="double">
        <color theme="0" tint="-0.499984740745262"/>
      </left>
      <right style="thin">
        <color theme="0" tint="-0.499984740745262"/>
      </right>
      <top style="double">
        <color indexed="23"/>
      </top>
      <bottom style="double">
        <color indexed="23"/>
      </bottom>
      <diagonal/>
    </border>
    <border>
      <left style="thin">
        <color theme="0" tint="-0.499984740745262"/>
      </left>
      <right style="thin">
        <color theme="0" tint="-0.499984740745262"/>
      </right>
      <top style="double">
        <color indexed="23"/>
      </top>
      <bottom style="double">
        <color indexed="23"/>
      </bottom>
      <diagonal/>
    </border>
    <border>
      <left style="thin">
        <color theme="0" tint="-0.499984740745262"/>
      </left>
      <right/>
      <top style="double">
        <color indexed="23"/>
      </top>
      <bottom style="double">
        <color indexed="23"/>
      </bottom>
      <diagonal/>
    </border>
    <border>
      <left style="double">
        <color theme="0" tint="-0.499984740745262"/>
      </left>
      <right style="thin">
        <color indexed="64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double">
        <color theme="0" tint="-0.499984740745262"/>
      </left>
      <right style="thin">
        <color indexed="64"/>
      </right>
      <top/>
      <bottom style="thin">
        <color theme="0" tint="-0.34998626667073579"/>
      </bottom>
      <diagonal/>
    </border>
    <border>
      <left/>
      <right/>
      <top style="double">
        <color indexed="23"/>
      </top>
      <bottom style="double">
        <color indexed="64"/>
      </bottom>
      <diagonal/>
    </border>
    <border>
      <left style="double">
        <color theme="0" tint="-0.499984740745262"/>
      </left>
      <right style="thin">
        <color theme="0" tint="-0.499984740745262"/>
      </right>
      <top style="double">
        <color indexed="23"/>
      </top>
      <bottom style="double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double">
        <color indexed="23"/>
      </top>
      <bottom style="double">
        <color indexed="64"/>
      </bottom>
      <diagonal/>
    </border>
    <border>
      <left style="thin">
        <color theme="0" tint="-0.499984740745262"/>
      </left>
      <right/>
      <top style="double">
        <color indexed="23"/>
      </top>
      <bottom style="double">
        <color indexed="64"/>
      </bottom>
      <diagonal/>
    </border>
    <border>
      <left style="thin">
        <color indexed="64"/>
      </left>
      <right/>
      <top style="thin">
        <color indexed="55"/>
      </top>
      <bottom style="thin">
        <color theme="0" tint="-0.34998626667073579"/>
      </bottom>
      <diagonal/>
    </border>
    <border>
      <left/>
      <right/>
      <top style="thin">
        <color indexed="55"/>
      </top>
      <bottom style="thin">
        <color theme="0" tint="-0.34998626667073579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/>
      <right/>
      <top/>
      <bottom style="double">
        <color theme="0" tint="-0.34998626667073579"/>
      </bottom>
      <diagonal/>
    </border>
    <border>
      <left style="thin">
        <color indexed="55"/>
      </left>
      <right style="thin">
        <color indexed="55"/>
      </right>
      <top/>
      <bottom style="double">
        <color theme="0" tint="-0.34998626667073579"/>
      </bottom>
      <diagonal/>
    </border>
    <border>
      <left style="thin">
        <color indexed="55"/>
      </left>
      <right/>
      <top/>
      <bottom style="double">
        <color theme="0" tint="-0.34998626667073579"/>
      </bottom>
      <diagonal/>
    </border>
    <border>
      <left style="thin">
        <color indexed="55"/>
      </left>
      <right style="thin">
        <color indexed="55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 style="double">
        <color theme="0" tint="-0.499984740745262"/>
      </bottom>
      <diagonal/>
    </border>
    <border>
      <left/>
      <right style="thin">
        <color indexed="64"/>
      </right>
      <top style="thin">
        <color indexed="64"/>
      </top>
      <bottom style="double">
        <color theme="0" tint="-0.499984740745262"/>
      </bottom>
      <diagonal/>
    </border>
    <border>
      <left style="thin">
        <color indexed="23"/>
      </left>
      <right style="thin">
        <color indexed="23"/>
      </right>
      <top style="double">
        <color theme="0" tint="-0.499984740745262"/>
      </top>
      <bottom style="thin">
        <color indexed="23"/>
      </bottom>
      <diagonal/>
    </border>
    <border>
      <left style="thin">
        <color indexed="23"/>
      </left>
      <right/>
      <top style="double">
        <color theme="0" tint="-0.499984740745262"/>
      </top>
      <bottom style="thin">
        <color indexed="23"/>
      </bottom>
      <diagonal/>
    </border>
    <border>
      <left/>
      <right style="thin">
        <color indexed="64"/>
      </right>
      <top style="double">
        <color theme="0" tint="-0.499984740745262"/>
      </top>
      <bottom style="thin">
        <color indexed="2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indexed="64"/>
      </left>
      <right/>
      <top style="double">
        <color theme="0" tint="-0.34998626667073579"/>
      </top>
      <bottom style="double">
        <color theme="0" tint="-0.34998626667073579"/>
      </bottom>
      <diagonal/>
    </border>
    <border>
      <left/>
      <right/>
      <top style="double">
        <color theme="0" tint="-0.34998626667073579"/>
      </top>
      <bottom style="double">
        <color theme="0" tint="-0.34998626667073579"/>
      </bottom>
      <diagonal/>
    </border>
    <border>
      <left style="thin">
        <color indexed="55"/>
      </left>
      <right style="thin">
        <color indexed="55"/>
      </right>
      <top style="double">
        <color theme="0" tint="-0.34998626667073579"/>
      </top>
      <bottom style="double">
        <color theme="0" tint="-0.34998626667073579"/>
      </bottom>
      <diagonal/>
    </border>
    <border>
      <left style="thin">
        <color indexed="55"/>
      </left>
      <right style="thin">
        <color indexed="64"/>
      </right>
      <top style="double">
        <color theme="0" tint="-0.34998626667073579"/>
      </top>
      <bottom style="double">
        <color theme="0" tint="-0.34998626667073579"/>
      </bottom>
      <diagonal/>
    </border>
    <border>
      <left style="thin">
        <color indexed="55"/>
      </left>
      <right style="thin">
        <color indexed="55"/>
      </right>
      <top/>
      <bottom style="thin">
        <color theme="0" tint="-0.499984740745262"/>
      </bottom>
      <diagonal/>
    </border>
    <border>
      <left style="thin">
        <color indexed="55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indexed="55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/>
      <top style="hair">
        <color indexed="55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indexed="64"/>
      </right>
      <top/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/>
      <diagonal/>
    </border>
    <border>
      <left style="thin">
        <color theme="0" tint="-0.499984740745262"/>
      </left>
      <right style="thin">
        <color indexed="64"/>
      </right>
      <top style="thin">
        <color theme="0" tint="-0.34998626667073579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double">
        <color theme="0" tint="-0.34998626667073579"/>
      </top>
      <bottom style="double">
        <color theme="0" tint="-0.34998626667073579"/>
      </bottom>
      <diagonal/>
    </border>
    <border>
      <left style="thin">
        <color theme="0" tint="-0.499984740745262"/>
      </left>
      <right style="thin">
        <color indexed="64"/>
      </right>
      <top style="double">
        <color theme="0" tint="-0.34998626667073579"/>
      </top>
      <bottom style="double">
        <color theme="0" tint="-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indexed="64"/>
      </right>
      <top/>
      <bottom style="double">
        <color indexed="64"/>
      </bottom>
      <diagonal/>
    </border>
    <border>
      <left style="double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double">
        <color theme="0" tint="-0.499984740745262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double">
        <color theme="0" tint="-0.499984740745262"/>
      </left>
      <right style="thin">
        <color theme="0" tint="-0.34998626667073579"/>
      </right>
      <top style="thin">
        <color indexed="23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/>
      <top/>
      <bottom/>
      <diagonal/>
    </border>
    <border>
      <left style="thin">
        <color indexed="64"/>
      </left>
      <right/>
      <top style="thin">
        <color theme="0" tint="-0.499984740745262"/>
      </top>
      <bottom style="double">
        <color indexed="64"/>
      </bottom>
      <diagonal/>
    </border>
    <border>
      <left/>
      <right/>
      <top style="thin">
        <color theme="0" tint="-0.499984740745262"/>
      </top>
      <bottom style="double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double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double">
        <color indexed="64"/>
      </bottom>
      <diagonal/>
    </border>
    <border>
      <left style="thin">
        <color indexed="55"/>
      </left>
      <right style="thin">
        <color indexed="55"/>
      </right>
      <top/>
      <bottom/>
      <diagonal/>
    </border>
    <border>
      <left style="thin">
        <color indexed="55"/>
      </left>
      <right style="thin">
        <color indexed="64"/>
      </right>
      <top/>
      <bottom/>
      <diagonal/>
    </border>
    <border>
      <left style="thin">
        <color indexed="55"/>
      </left>
      <right style="thin">
        <color indexed="55"/>
      </right>
      <top style="thin">
        <color theme="0" tint="-0.499984740745262"/>
      </top>
      <bottom style="double">
        <color indexed="64"/>
      </bottom>
      <diagonal/>
    </border>
    <border>
      <left style="thin">
        <color indexed="55"/>
      </left>
      <right style="thin">
        <color indexed="64"/>
      </right>
      <top style="thin">
        <color theme="0" tint="-0.499984740745262"/>
      </top>
      <bottom style="double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double">
        <color indexed="64"/>
      </bottom>
      <diagonal/>
    </border>
    <border>
      <left style="thin">
        <color theme="0" tint="-0.34998626667073579"/>
      </left>
      <right/>
      <top style="thin">
        <color indexed="23"/>
      </top>
      <bottom/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55"/>
      </left>
      <right style="thin">
        <color indexed="55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 style="double">
        <color theme="0" tint="-0.34998626667073579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double">
        <color theme="0" tint="-0.34998626667073579"/>
      </right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499984740745262"/>
      </left>
      <right style="double">
        <color theme="0" tint="-0.34998626667073579"/>
      </right>
      <top style="thin">
        <color theme="0" tint="-0.34998626667073579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55"/>
      </left>
      <right style="thin">
        <color indexed="55"/>
      </right>
      <top/>
      <bottom style="thin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/>
      <right/>
      <top style="thin">
        <color indexed="64"/>
      </top>
      <bottom style="thin">
        <color theme="0" tint="-0.34998626667073579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55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23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double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indexed="23"/>
      </top>
      <bottom/>
      <diagonal/>
    </border>
    <border>
      <left style="thin">
        <color theme="0" tint="-0.499984740745262"/>
      </left>
      <right/>
      <top style="thin">
        <color indexed="55"/>
      </top>
      <bottom style="thin">
        <color theme="0" tint="-0.499984740745262"/>
      </bottom>
      <diagonal/>
    </border>
    <border>
      <left style="double">
        <color theme="0" tint="-0.34998626667073579"/>
      </left>
      <right/>
      <top style="thin">
        <color indexed="64"/>
      </top>
      <bottom/>
      <diagonal/>
    </border>
    <border>
      <left style="thin">
        <color theme="0" tint="-0.34998626667073579"/>
      </left>
      <right style="double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double">
        <color theme="0" tint="-0.34998626667073579"/>
      </left>
      <right style="double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double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double">
        <color theme="0" tint="-0.34998626667073579"/>
      </left>
      <right style="double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double">
        <color theme="0" tint="-0.34998626667073579"/>
      </right>
      <top style="thin">
        <color theme="0" tint="-0.34998626667073579"/>
      </top>
      <bottom/>
      <diagonal/>
    </border>
    <border>
      <left style="double">
        <color theme="0" tint="-0.34998626667073579"/>
      </left>
      <right style="double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double">
        <color theme="0" tint="-0.34998626667073579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34998626667073579"/>
      </left>
      <right style="double">
        <color theme="0" tint="-0.34998626667073579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theme="0" tint="-0.34998626667073579"/>
      </left>
      <right style="double">
        <color theme="0" tint="-0.34998626667073579"/>
      </right>
      <top/>
      <bottom style="thin">
        <color theme="0" tint="-0.34998626667073579"/>
      </bottom>
      <diagonal/>
    </border>
    <border>
      <left style="double">
        <color theme="0" tint="-0.34998626667073579"/>
      </left>
      <right style="double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double">
        <color theme="0" tint="-0.34998626667073579"/>
      </right>
      <top style="thin">
        <color theme="0" tint="-0.34998626667073579"/>
      </top>
      <bottom style="double">
        <color indexed="64"/>
      </bottom>
      <diagonal/>
    </border>
    <border>
      <left style="double">
        <color theme="0" tint="-0.34998626667073579"/>
      </left>
      <right style="double">
        <color theme="0" tint="-0.34998626667073579"/>
      </right>
      <top style="thin">
        <color theme="0" tint="-0.34998626667073579"/>
      </top>
      <bottom style="double">
        <color indexed="64"/>
      </bottom>
      <diagonal/>
    </border>
    <border>
      <left style="thin">
        <color theme="0" tint="-0.499984740745262"/>
      </left>
      <right style="double">
        <color theme="0" tint="-0.499984740745262"/>
      </right>
      <top/>
      <bottom style="double">
        <color auto="1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34998626667073579"/>
      </top>
      <bottom/>
      <diagonal/>
    </border>
    <border>
      <left style="thin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/>
      <bottom style="thin">
        <color theme="0" tint="-0.34998626667073579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34998626667073579"/>
      </top>
      <bottom style="double">
        <color auto="1"/>
      </bottom>
      <diagonal/>
    </border>
    <border>
      <left style="thin">
        <color indexed="64"/>
      </left>
      <right/>
      <top style="double">
        <color indexed="64"/>
      </top>
      <bottom style="thin">
        <color theme="0" tint="-0.499984740745262"/>
      </bottom>
      <diagonal/>
    </border>
    <border>
      <left style="double">
        <color indexed="64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/>
      <top/>
      <bottom style="thin">
        <color indexed="55"/>
      </bottom>
      <diagonal/>
    </border>
    <border>
      <left style="double">
        <color indexed="64"/>
      </left>
      <right style="thin">
        <color indexed="64"/>
      </right>
      <top/>
      <bottom style="thin">
        <color indexed="55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55"/>
      </right>
      <top style="thin">
        <color indexed="64"/>
      </top>
      <bottom/>
      <diagonal/>
    </border>
    <border>
      <left/>
      <right style="thin">
        <color indexed="55"/>
      </right>
      <top/>
      <bottom style="thin">
        <color indexed="55"/>
      </bottom>
      <diagonal/>
    </border>
    <border>
      <left style="thin">
        <color indexed="64"/>
      </left>
      <right/>
      <top style="double">
        <color theme="0" tint="-0.499984740745262"/>
      </top>
      <bottom style="double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double">
        <color auto="1"/>
      </top>
      <bottom style="double">
        <color auto="1"/>
      </bottom>
      <diagonal/>
    </border>
    <border>
      <left style="double">
        <color indexed="64"/>
      </left>
      <right style="thin">
        <color indexed="64"/>
      </right>
      <top/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 style="thin">
        <color theme="0" tint="-0.499984740745262"/>
      </left>
      <right style="double">
        <color theme="0" tint="-0.499984740745262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theme="0" tint="-0.499984740745262"/>
      </right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thin">
        <color theme="0" tint="-0.34998626667073579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theme="0" tint="-0.499984740745262"/>
      </right>
      <top style="double">
        <color auto="1"/>
      </top>
      <bottom style="double">
        <color auto="1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auto="1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/>
      <diagonal/>
    </border>
    <border>
      <left style="thin">
        <color indexed="55"/>
      </left>
      <right/>
      <top style="thin">
        <color indexed="64"/>
      </top>
      <bottom/>
      <diagonal/>
    </border>
    <border>
      <left style="double">
        <color theme="0" tint="-0.34998626667073579"/>
      </left>
      <right style="thin">
        <color auto="1"/>
      </right>
      <top style="thin">
        <color indexed="64"/>
      </top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theme="0" tint="-0.499984740745262"/>
      </left>
      <right style="thin">
        <color auto="1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auto="1"/>
      </right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double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theme="0" tint="-0.34998626667073579"/>
      </top>
      <bottom/>
      <diagonal/>
    </border>
    <border>
      <left/>
      <right style="thin">
        <color indexed="64"/>
      </right>
      <top style="double">
        <color theme="0" tint="-0.499984740745262"/>
      </top>
      <bottom style="double">
        <color theme="0" tint="-0.499984740745262"/>
      </bottom>
      <diagonal/>
    </border>
    <border>
      <left/>
      <right style="thin">
        <color indexed="64"/>
      </right>
      <top style="thin">
        <color theme="0" tint="-0.34998626667073579"/>
      </top>
      <bottom style="double">
        <color indexed="64"/>
      </bottom>
      <diagonal/>
    </border>
    <border>
      <left style="double">
        <color theme="0" tint="-0.499984740745262"/>
      </left>
      <right style="thin">
        <color auto="1"/>
      </right>
      <top style="thin">
        <color auto="1"/>
      </top>
      <bottom style="thin">
        <color theme="0" tint="-0.499984740745262"/>
      </bottom>
      <diagonal/>
    </border>
    <border>
      <left style="double">
        <color theme="0" tint="-0.499984740745262"/>
      </left>
      <right style="thin">
        <color auto="1"/>
      </right>
      <top style="thin">
        <color theme="0" tint="-0.499984740745262"/>
      </top>
      <bottom style="thin">
        <color theme="0" tint="-0.34998626667073579"/>
      </bottom>
      <diagonal/>
    </border>
    <border>
      <left style="double">
        <color theme="0" tint="-0.499984740745262"/>
      </left>
      <right style="thin">
        <color auto="1"/>
      </right>
      <top style="thin">
        <color auto="1"/>
      </top>
      <bottom style="thin">
        <color theme="0" tint="-0.34998626667073579"/>
      </bottom>
      <diagonal/>
    </border>
    <border>
      <left style="double">
        <color theme="0" tint="-0.499984740745262"/>
      </left>
      <right style="thin">
        <color auto="1"/>
      </right>
      <top style="thin">
        <color theme="0" tint="-0.34998626667073579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theme="0" tint="-0.499984740745262"/>
      </bottom>
      <diagonal/>
    </border>
    <border>
      <left/>
      <right style="thin">
        <color indexed="64"/>
      </right>
      <top style="double">
        <color theme="0" tint="-0.499984740745262"/>
      </top>
      <bottom/>
      <diagonal/>
    </border>
    <border>
      <left/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/>
      <right style="thin">
        <color indexed="64"/>
      </right>
      <top style="double">
        <color theme="0" tint="-0.499984740745262"/>
      </top>
      <bottom style="double">
        <color indexed="64"/>
      </bottom>
      <diagonal/>
    </border>
    <border>
      <left style="thin">
        <color theme="0" tint="-0.34998626667073579"/>
      </left>
      <right style="thin">
        <color indexed="64"/>
      </right>
      <top/>
      <bottom style="thin">
        <color indexed="23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23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55"/>
      </bottom>
      <diagonal/>
    </border>
    <border>
      <left style="thin">
        <color theme="0" tint="-0.499984740745262"/>
      </left>
      <right style="thin">
        <color indexed="64"/>
      </right>
      <top style="thin">
        <color indexed="55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double">
        <color indexed="23"/>
      </top>
      <bottom style="double">
        <color indexed="23"/>
      </bottom>
      <diagonal/>
    </border>
    <border>
      <left style="thin">
        <color theme="0" tint="-0.499984740745262"/>
      </left>
      <right style="thin">
        <color indexed="64"/>
      </right>
      <top style="double">
        <color indexed="23"/>
      </top>
      <bottom style="double">
        <color indexed="64"/>
      </bottom>
      <diagonal/>
    </border>
  </borders>
  <cellStyleXfs count="11">
    <xf numFmtId="0" fontId="0" fillId="0" borderId="0"/>
    <xf numFmtId="0" fontId="2" fillId="0" borderId="0"/>
    <xf numFmtId="169" fontId="21" fillId="7" borderId="0"/>
    <xf numFmtId="0" fontId="22" fillId="0" borderId="0"/>
    <xf numFmtId="0" fontId="1" fillId="0" borderId="0"/>
    <xf numFmtId="0" fontId="1" fillId="0" borderId="0"/>
    <xf numFmtId="0" fontId="4" fillId="0" borderId="0"/>
    <xf numFmtId="0" fontId="4" fillId="0" borderId="0"/>
    <xf numFmtId="171" fontId="37" fillId="0" borderId="0"/>
    <xf numFmtId="172" fontId="39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92">
    <xf numFmtId="0" fontId="0" fillId="0" borderId="0" xfId="0"/>
    <xf numFmtId="0" fontId="3" fillId="0" borderId="0" xfId="1" applyFont="1"/>
    <xf numFmtId="0" fontId="2" fillId="0" borderId="0" xfId="1"/>
    <xf numFmtId="4" fontId="2" fillId="0" borderId="0" xfId="1" applyNumberFormat="1" applyAlignment="1">
      <alignment vertical="center"/>
    </xf>
    <xf numFmtId="4" fontId="4" fillId="0" borderId="0" xfId="1" applyNumberFormat="1" applyFont="1" applyAlignment="1">
      <alignment vertical="center"/>
    </xf>
    <xf numFmtId="0" fontId="2" fillId="0" borderId="0" xfId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horizontal="centerContinuous"/>
    </xf>
    <xf numFmtId="0" fontId="2" fillId="0" borderId="0" xfId="1" applyAlignment="1">
      <alignment horizontal="centerContinuous"/>
    </xf>
    <xf numFmtId="165" fontId="7" fillId="0" borderId="0" xfId="1" applyNumberFormat="1" applyFont="1" applyAlignment="1">
      <alignment horizontal="right"/>
    </xf>
    <xf numFmtId="165" fontId="8" fillId="0" borderId="0" xfId="1" applyNumberFormat="1" applyFont="1" applyAlignment="1">
      <alignment horizontal="right"/>
    </xf>
    <xf numFmtId="0" fontId="12" fillId="0" borderId="0" xfId="1" applyFont="1" applyAlignment="1">
      <alignment vertical="center"/>
    </xf>
    <xf numFmtId="0" fontId="14" fillId="0" borderId="6" xfId="1" applyFont="1" applyBorder="1" applyAlignment="1">
      <alignment vertical="center"/>
    </xf>
    <xf numFmtId="166" fontId="14" fillId="0" borderId="0" xfId="1" applyNumberFormat="1" applyFont="1" applyBorder="1" applyAlignment="1">
      <alignment vertical="center"/>
    </xf>
    <xf numFmtId="164" fontId="14" fillId="0" borderId="11" xfId="1" applyNumberFormat="1" applyFont="1" applyBorder="1" applyAlignment="1">
      <alignment vertical="center"/>
    </xf>
    <xf numFmtId="10" fontId="14" fillId="0" borderId="12" xfId="1" applyNumberFormat="1" applyFont="1" applyBorder="1" applyAlignment="1">
      <alignment horizontal="center" vertical="center"/>
    </xf>
    <xf numFmtId="0" fontId="15" fillId="0" borderId="0" xfId="1" applyFont="1" applyAlignment="1">
      <alignment vertical="center"/>
    </xf>
    <xf numFmtId="0" fontId="2" fillId="0" borderId="13" xfId="1" applyBorder="1"/>
    <xf numFmtId="10" fontId="14" fillId="0" borderId="15" xfId="1" applyNumberFormat="1" applyFont="1" applyBorder="1" applyAlignment="1">
      <alignment horizontal="center"/>
    </xf>
    <xf numFmtId="0" fontId="9" fillId="0" borderId="16" xfId="1" applyFont="1" applyBorder="1" applyAlignment="1">
      <alignment horizontal="centerContinuous" vertical="center" wrapText="1"/>
    </xf>
    <xf numFmtId="0" fontId="12" fillId="0" borderId="17" xfId="1" applyFont="1" applyBorder="1" applyAlignment="1">
      <alignment horizontal="centerContinuous" vertical="center" wrapText="1"/>
    </xf>
    <xf numFmtId="0" fontId="8" fillId="0" borderId="18" xfId="1" applyFont="1" applyBorder="1" applyAlignment="1">
      <alignment horizontal="center" wrapText="1"/>
    </xf>
    <xf numFmtId="0" fontId="12" fillId="0" borderId="0" xfId="1" applyFont="1"/>
    <xf numFmtId="0" fontId="4" fillId="0" borderId="0" xfId="1" applyFont="1" applyAlignment="1">
      <alignment vertical="center"/>
    </xf>
    <xf numFmtId="0" fontId="15" fillId="0" borderId="23" xfId="1" applyFont="1" applyBorder="1" applyAlignment="1">
      <alignment vertical="center" wrapText="1"/>
    </xf>
    <xf numFmtId="0" fontId="4" fillId="0" borderId="0" xfId="1" applyFont="1"/>
    <xf numFmtId="0" fontId="14" fillId="5" borderId="25" xfId="1" applyFont="1" applyFill="1" applyBorder="1" applyAlignment="1">
      <alignment horizontal="centerContinuous" vertical="center" wrapText="1"/>
    </xf>
    <xf numFmtId="0" fontId="14" fillId="5" borderId="26" xfId="1" applyFont="1" applyFill="1" applyBorder="1" applyAlignment="1">
      <alignment horizontal="centerContinuous" vertical="center" wrapText="1"/>
    </xf>
    <xf numFmtId="0" fontId="16" fillId="3" borderId="28" xfId="1" quotePrefix="1" applyFont="1" applyFill="1" applyBorder="1" applyAlignment="1">
      <alignment horizontal="center" vertical="center"/>
    </xf>
    <xf numFmtId="0" fontId="17" fillId="3" borderId="29" xfId="1" applyFont="1" applyFill="1" applyBorder="1" applyAlignment="1">
      <alignment horizontal="center" vertical="center"/>
    </xf>
    <xf numFmtId="10" fontId="8" fillId="3" borderId="30" xfId="1" applyNumberFormat="1" applyFont="1" applyFill="1" applyBorder="1" applyAlignment="1">
      <alignment horizontal="center" vertical="center"/>
    </xf>
    <xf numFmtId="0" fontId="19" fillId="0" borderId="0" xfId="1" applyFont="1"/>
    <xf numFmtId="0" fontId="19" fillId="0" borderId="0" xfId="1" applyFont="1" applyAlignment="1">
      <alignment vertical="center"/>
    </xf>
    <xf numFmtId="0" fontId="15" fillId="0" borderId="22" xfId="1" quotePrefix="1" applyFont="1" applyBorder="1" applyAlignment="1">
      <alignment horizontal="center" vertical="center"/>
    </xf>
    <xf numFmtId="0" fontId="20" fillId="0" borderId="23" xfId="1" applyFont="1" applyBorder="1" applyAlignment="1">
      <alignment vertical="center" wrapText="1"/>
    </xf>
    <xf numFmtId="0" fontId="14" fillId="4" borderId="13" xfId="1" applyFont="1" applyFill="1" applyBorder="1" applyAlignment="1">
      <alignment horizontal="centerContinuous" vertical="center" wrapText="1"/>
    </xf>
    <xf numFmtId="0" fontId="14" fillId="4" borderId="1" xfId="1" applyFont="1" applyFill="1" applyBorder="1" applyAlignment="1">
      <alignment horizontal="centerContinuous" vertical="center" wrapText="1"/>
    </xf>
    <xf numFmtId="0" fontId="15" fillId="0" borderId="0" xfId="1" quotePrefix="1" applyFont="1" applyFill="1" applyBorder="1" applyAlignment="1">
      <alignment horizontal="center" vertical="center"/>
    </xf>
    <xf numFmtId="4" fontId="8" fillId="0" borderId="0" xfId="1" applyNumberFormat="1" applyFont="1"/>
    <xf numFmtId="4" fontId="2" fillId="0" borderId="0" xfId="1" applyNumberFormat="1"/>
    <xf numFmtId="0" fontId="2" fillId="0" borderId="0" xfId="1" applyBorder="1"/>
    <xf numFmtId="2" fontId="2" fillId="0" borderId="0" xfId="1" applyNumberFormat="1" applyBorder="1"/>
    <xf numFmtId="0" fontId="23" fillId="0" borderId="0" xfId="1" applyFont="1" applyAlignment="1">
      <alignment horizontal="centerContinuous" vertical="center"/>
    </xf>
    <xf numFmtId="0" fontId="2" fillId="0" borderId="0" xfId="1" applyAlignment="1">
      <alignment horizontal="centerContinuous" vertical="center"/>
    </xf>
    <xf numFmtId="0" fontId="5" fillId="0" borderId="0" xfId="1" applyFont="1" applyAlignment="1">
      <alignment horizontal="centerContinuous" vertical="center"/>
    </xf>
    <xf numFmtId="170" fontId="8" fillId="0" borderId="0" xfId="1" applyNumberFormat="1" applyFont="1" applyAlignment="1">
      <alignment horizontal="right"/>
    </xf>
    <xf numFmtId="165" fontId="8" fillId="0" borderId="0" xfId="1" applyNumberFormat="1" applyFont="1"/>
    <xf numFmtId="0" fontId="24" fillId="4" borderId="34" xfId="1" applyFont="1" applyFill="1" applyBorder="1" applyAlignment="1">
      <alignment horizontal="centerContinuous" vertical="center"/>
    </xf>
    <xf numFmtId="0" fontId="18" fillId="4" borderId="34" xfId="1" applyFont="1" applyFill="1" applyBorder="1" applyAlignment="1">
      <alignment horizontal="centerContinuous" vertical="center"/>
    </xf>
    <xf numFmtId="0" fontId="14" fillId="0" borderId="13" xfId="1" applyFont="1" applyBorder="1" applyAlignment="1">
      <alignment vertical="center"/>
    </xf>
    <xf numFmtId="164" fontId="26" fillId="0" borderId="44" xfId="1" applyNumberFormat="1" applyFont="1" applyBorder="1" applyAlignment="1">
      <alignment vertical="center"/>
    </xf>
    <xf numFmtId="164" fontId="26" fillId="0" borderId="45" xfId="1" applyNumberFormat="1" applyFont="1" applyBorder="1" applyAlignment="1">
      <alignment vertical="center"/>
    </xf>
    <xf numFmtId="164" fontId="26" fillId="4" borderId="46" xfId="1" applyNumberFormat="1" applyFont="1" applyFill="1" applyBorder="1" applyAlignment="1">
      <alignment vertical="center"/>
    </xf>
    <xf numFmtId="0" fontId="27" fillId="0" borderId="28" xfId="1" quotePrefix="1" applyFont="1" applyBorder="1" applyAlignment="1">
      <alignment horizontal="center" vertical="center"/>
    </xf>
    <xf numFmtId="0" fontId="9" fillId="2" borderId="29" xfId="1" applyFont="1" applyFill="1" applyBorder="1" applyAlignment="1">
      <alignment horizontal="center" vertical="center"/>
    </xf>
    <xf numFmtId="164" fontId="28" fillId="0" borderId="60" xfId="1" applyNumberFormat="1" applyFont="1" applyBorder="1" applyAlignment="1">
      <alignment vertical="center"/>
    </xf>
    <xf numFmtId="164" fontId="28" fillId="0" borderId="61" xfId="1" applyNumberFormat="1" applyFont="1" applyBorder="1" applyAlignment="1">
      <alignment vertical="center"/>
    </xf>
    <xf numFmtId="164" fontId="28" fillId="4" borderId="62" xfId="1" applyNumberFormat="1" applyFont="1" applyFill="1" applyBorder="1" applyAlignment="1">
      <alignment vertical="center"/>
    </xf>
    <xf numFmtId="0" fontId="28" fillId="0" borderId="0" xfId="1" applyFont="1"/>
    <xf numFmtId="164" fontId="29" fillId="0" borderId="52" xfId="1" applyNumberFormat="1" applyFont="1" applyBorder="1" applyAlignment="1">
      <alignment vertical="center"/>
    </xf>
    <xf numFmtId="164" fontId="29" fillId="0" borderId="8" xfId="1" applyNumberFormat="1" applyFont="1" applyBorder="1" applyAlignment="1">
      <alignment vertical="center"/>
    </xf>
    <xf numFmtId="164" fontId="29" fillId="4" borderId="53" xfId="1" applyNumberFormat="1" applyFont="1" applyFill="1" applyBorder="1" applyAlignment="1">
      <alignment vertical="center"/>
    </xf>
    <xf numFmtId="0" fontId="11" fillId="0" borderId="0" xfId="1" applyFont="1" applyAlignment="1">
      <alignment vertical="center"/>
    </xf>
    <xf numFmtId="0" fontId="11" fillId="0" borderId="0" xfId="1" applyFont="1"/>
    <xf numFmtId="164" fontId="13" fillId="4" borderId="65" xfId="1" applyNumberFormat="1" applyFont="1" applyFill="1" applyBorder="1" applyAlignment="1">
      <alignment vertical="center"/>
    </xf>
    <xf numFmtId="164" fontId="13" fillId="4" borderId="66" xfId="1" applyNumberFormat="1" applyFont="1" applyFill="1" applyBorder="1" applyAlignment="1">
      <alignment vertical="center"/>
    </xf>
    <xf numFmtId="164" fontId="13" fillId="4" borderId="67" xfId="1" applyNumberFormat="1" applyFont="1" applyFill="1" applyBorder="1" applyAlignment="1">
      <alignment vertical="center"/>
    </xf>
    <xf numFmtId="0" fontId="29" fillId="0" borderId="0" xfId="1" applyFont="1" applyAlignment="1">
      <alignment vertical="center"/>
    </xf>
    <xf numFmtId="4" fontId="28" fillId="0" borderId="0" xfId="1" applyNumberFormat="1" applyFont="1"/>
    <xf numFmtId="0" fontId="6" fillId="0" borderId="0" xfId="1" applyFont="1" applyBorder="1" applyAlignment="1">
      <alignment horizontal="centerContinuous" vertical="center"/>
    </xf>
    <xf numFmtId="0" fontId="32" fillId="0" borderId="0" xfId="1" applyFont="1" applyAlignment="1">
      <alignment vertical="center"/>
    </xf>
    <xf numFmtId="0" fontId="34" fillId="0" borderId="0" xfId="1" applyFont="1" applyBorder="1" applyAlignment="1">
      <alignment horizontal="centerContinuous" vertical="center"/>
    </xf>
    <xf numFmtId="0" fontId="9" fillId="2" borderId="79" xfId="1" applyFont="1" applyFill="1" applyBorder="1" applyAlignment="1">
      <alignment horizontal="centerContinuous" vertical="center" wrapText="1"/>
    </xf>
    <xf numFmtId="0" fontId="2" fillId="2" borderId="34" xfId="1" applyFill="1" applyBorder="1" applyAlignment="1">
      <alignment horizontal="centerContinuous" vertical="center"/>
    </xf>
    <xf numFmtId="0" fontId="2" fillId="2" borderId="80" xfId="1" applyFill="1" applyBorder="1" applyAlignment="1">
      <alignment horizontal="centerContinuous" vertical="center"/>
    </xf>
    <xf numFmtId="0" fontId="35" fillId="0" borderId="6" xfId="1" applyFont="1" applyBorder="1" applyAlignment="1">
      <alignment horizontal="center" vertical="center" wrapText="1"/>
    </xf>
    <xf numFmtId="0" fontId="35" fillId="0" borderId="0" xfId="1" applyFont="1" applyBorder="1" applyAlignment="1">
      <alignment horizontal="center" vertical="center" wrapText="1"/>
    </xf>
    <xf numFmtId="0" fontId="35" fillId="0" borderId="81" xfId="1" applyFont="1" applyBorder="1" applyAlignment="1">
      <alignment horizontal="center" vertical="center" wrapText="1"/>
    </xf>
    <xf numFmtId="0" fontId="35" fillId="0" borderId="82" xfId="1" applyFont="1" applyBorder="1" applyAlignment="1">
      <alignment horizontal="center" vertical="center" wrapText="1"/>
    </xf>
    <xf numFmtId="0" fontId="35" fillId="4" borderId="83" xfId="1" applyFont="1" applyFill="1" applyBorder="1" applyAlignment="1">
      <alignment horizontal="center" vertical="center" wrapText="1"/>
    </xf>
    <xf numFmtId="0" fontId="35" fillId="0" borderId="0" xfId="1" applyFont="1" applyAlignment="1">
      <alignment horizontal="center" vertical="center" wrapText="1"/>
    </xf>
    <xf numFmtId="0" fontId="9" fillId="0" borderId="84" xfId="1" applyFont="1" applyBorder="1" applyAlignment="1">
      <alignment horizontal="centerContinuous" vertical="center" wrapText="1"/>
    </xf>
    <xf numFmtId="0" fontId="2" fillId="0" borderId="85" xfId="1" applyBorder="1" applyAlignment="1">
      <alignment horizontal="centerContinuous" vertical="center"/>
    </xf>
    <xf numFmtId="0" fontId="2" fillId="0" borderId="86" xfId="1" applyBorder="1" applyAlignment="1">
      <alignment horizontal="centerContinuous" vertical="center"/>
    </xf>
    <xf numFmtId="0" fontId="28" fillId="0" borderId="0" xfId="1" applyFont="1" applyAlignment="1">
      <alignment vertical="center"/>
    </xf>
    <xf numFmtId="0" fontId="2" fillId="2" borderId="96" xfId="1" applyFill="1" applyBorder="1" applyAlignment="1">
      <alignment horizontal="centerContinuous" vertical="center"/>
    </xf>
    <xf numFmtId="0" fontId="2" fillId="2" borderId="97" xfId="1" applyFill="1" applyBorder="1" applyAlignment="1">
      <alignment horizontal="centerContinuous" vertical="center"/>
    </xf>
    <xf numFmtId="166" fontId="14" fillId="0" borderId="39" xfId="1" applyNumberFormat="1" applyFont="1" applyBorder="1" applyAlignment="1">
      <alignment vertical="center"/>
    </xf>
    <xf numFmtId="164" fontId="26" fillId="0" borderId="112" xfId="1" applyNumberFormat="1" applyFont="1" applyBorder="1" applyAlignment="1">
      <alignment vertical="center"/>
    </xf>
    <xf numFmtId="164" fontId="26" fillId="0" borderId="113" xfId="1" applyNumberFormat="1" applyFont="1" applyBorder="1" applyAlignment="1">
      <alignment vertical="center"/>
    </xf>
    <xf numFmtId="0" fontId="2" fillId="0" borderId="40" xfId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30" fillId="0" borderId="43" xfId="1" applyFont="1" applyBorder="1" applyAlignment="1">
      <alignment horizontal="right" vertical="center"/>
    </xf>
    <xf numFmtId="4" fontId="4" fillId="0" borderId="0" xfId="1" applyNumberFormat="1" applyFont="1" applyAlignment="1">
      <alignment horizontal="centerContinuous" vertical="center"/>
    </xf>
    <xf numFmtId="4" fontId="6" fillId="0" borderId="0" xfId="1" applyNumberFormat="1" applyFont="1" applyAlignment="1">
      <alignment horizontal="centerContinuous" vertical="center"/>
    </xf>
    <xf numFmtId="0" fontId="28" fillId="0" borderId="0" xfId="1" applyFont="1" applyBorder="1"/>
    <xf numFmtId="164" fontId="26" fillId="0" borderId="46" xfId="1" applyNumberFormat="1" applyFont="1" applyBorder="1" applyAlignment="1">
      <alignment vertical="center"/>
    </xf>
    <xf numFmtId="164" fontId="28" fillId="0" borderId="62" xfId="1" applyNumberFormat="1" applyFont="1" applyBorder="1" applyAlignment="1">
      <alignment vertical="center"/>
    </xf>
    <xf numFmtId="164" fontId="29" fillId="0" borderId="53" xfId="1" applyNumberFormat="1" applyFont="1" applyBorder="1" applyAlignment="1">
      <alignment vertical="center"/>
    </xf>
    <xf numFmtId="0" fontId="13" fillId="4" borderId="128" xfId="1" applyFont="1" applyFill="1" applyBorder="1" applyAlignment="1">
      <alignment horizontal="centerContinuous" vertical="center" wrapText="1"/>
    </xf>
    <xf numFmtId="164" fontId="14" fillId="0" borderId="129" xfId="1" applyNumberFormat="1" applyFont="1" applyBorder="1" applyAlignment="1">
      <alignment vertical="center"/>
    </xf>
    <xf numFmtId="164" fontId="26" fillId="4" borderId="125" xfId="1" applyNumberFormat="1" applyFont="1" applyFill="1" applyBorder="1" applyAlignment="1">
      <alignment vertical="center"/>
    </xf>
    <xf numFmtId="164" fontId="26" fillId="0" borderId="139" xfId="1" applyNumberFormat="1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39" xfId="0" applyBorder="1" applyAlignment="1">
      <alignment vertical="center"/>
    </xf>
    <xf numFmtId="0" fontId="36" fillId="0" borderId="109" xfId="1" applyFont="1" applyBorder="1" applyAlignment="1">
      <alignment horizontal="center" vertical="center"/>
    </xf>
    <xf numFmtId="0" fontId="36" fillId="0" borderId="23" xfId="1" applyFont="1" applyBorder="1" applyAlignment="1">
      <alignment horizontal="center" vertical="center"/>
    </xf>
    <xf numFmtId="0" fontId="23" fillId="0" borderId="0" xfId="1" applyFont="1" applyAlignment="1">
      <alignment horizontal="center" vertical="center"/>
    </xf>
    <xf numFmtId="0" fontId="18" fillId="0" borderId="36" xfId="1" applyFont="1" applyBorder="1" applyAlignment="1">
      <alignment horizontal="center" vertical="center" wrapText="1"/>
    </xf>
    <xf numFmtId="0" fontId="18" fillId="0" borderId="37" xfId="1" applyFont="1" applyBorder="1" applyAlignment="1">
      <alignment horizontal="center" vertical="center" wrapText="1"/>
    </xf>
    <xf numFmtId="0" fontId="18" fillId="0" borderId="38" xfId="1" applyFont="1" applyBorder="1" applyAlignment="1">
      <alignment horizontal="center" vertical="center" wrapText="1"/>
    </xf>
    <xf numFmtId="0" fontId="18" fillId="4" borderId="38" xfId="1" applyFont="1" applyFill="1" applyBorder="1" applyAlignment="1">
      <alignment horizontal="center" vertical="center" wrapText="1"/>
    </xf>
    <xf numFmtId="164" fontId="26" fillId="0" borderId="23" xfId="1" applyNumberFormat="1" applyFont="1" applyBorder="1" applyAlignment="1">
      <alignment horizontal="center" vertical="center"/>
    </xf>
    <xf numFmtId="164" fontId="26" fillId="0" borderId="40" xfId="1" applyNumberFormat="1" applyFont="1" applyFill="1" applyBorder="1" applyAlignment="1">
      <alignment horizontal="center" vertical="center"/>
    </xf>
    <xf numFmtId="0" fontId="10" fillId="4" borderId="4" xfId="1" applyFont="1" applyFill="1" applyBorder="1" applyAlignment="1">
      <alignment horizontal="centerContinuous" vertical="center" wrapText="1"/>
    </xf>
    <xf numFmtId="0" fontId="10" fillId="4" borderId="141" xfId="1" applyFont="1" applyFill="1" applyBorder="1" applyAlignment="1">
      <alignment horizontal="centerContinuous" vertical="center" wrapText="1"/>
    </xf>
    <xf numFmtId="0" fontId="13" fillId="4" borderId="9" xfId="1" applyFont="1" applyFill="1" applyBorder="1" applyAlignment="1">
      <alignment horizontal="center" vertical="center" wrapText="1"/>
    </xf>
    <xf numFmtId="0" fontId="30" fillId="0" borderId="1" xfId="1" applyFont="1" applyBorder="1" applyAlignment="1">
      <alignment horizontal="right"/>
    </xf>
    <xf numFmtId="4" fontId="14" fillId="8" borderId="130" xfId="1" applyNumberFormat="1" applyFont="1" applyFill="1" applyBorder="1" applyAlignment="1">
      <alignment horizontal="centerContinuous" vertical="center"/>
    </xf>
    <xf numFmtId="4" fontId="14" fillId="8" borderId="14" xfId="1" applyNumberFormat="1" applyFont="1" applyFill="1" applyBorder="1" applyAlignment="1">
      <alignment vertical="center"/>
    </xf>
    <xf numFmtId="0" fontId="8" fillId="0" borderId="142" xfId="1" applyFont="1" applyBorder="1" applyAlignment="1">
      <alignment horizontal="centerContinuous" vertical="center" wrapText="1"/>
    </xf>
    <xf numFmtId="0" fontId="8" fillId="0" borderId="143" xfId="1" applyFont="1" applyBorder="1" applyAlignment="1">
      <alignment horizontal="centerContinuous" vertical="center" wrapText="1"/>
    </xf>
    <xf numFmtId="164" fontId="8" fillId="3" borderId="150" xfId="1" applyNumberFormat="1" applyFont="1" applyFill="1" applyBorder="1" applyAlignment="1">
      <alignment vertical="center"/>
    </xf>
    <xf numFmtId="164" fontId="8" fillId="3" borderId="151" xfId="1" applyNumberFormat="1" applyFont="1" applyFill="1" applyBorder="1" applyAlignment="1">
      <alignment vertical="center"/>
    </xf>
    <xf numFmtId="0" fontId="13" fillId="4" borderId="155" xfId="1" applyFont="1" applyFill="1" applyBorder="1" applyAlignment="1">
      <alignment horizontal="centerContinuous" vertical="center" wrapText="1"/>
    </xf>
    <xf numFmtId="164" fontId="14" fillId="0" borderId="156" xfId="1" applyNumberFormat="1" applyFont="1" applyBorder="1" applyAlignment="1">
      <alignment vertical="center"/>
    </xf>
    <xf numFmtId="167" fontId="14" fillId="0" borderId="154" xfId="1" applyNumberFormat="1" applyFont="1" applyBorder="1" applyAlignment="1">
      <alignment horizontal="centerContinuous"/>
    </xf>
    <xf numFmtId="0" fontId="8" fillId="0" borderId="157" xfId="1" applyFont="1" applyBorder="1" applyAlignment="1">
      <alignment horizontal="centerContinuous" vertical="center" wrapText="1"/>
    </xf>
    <xf numFmtId="164" fontId="14" fillId="5" borderId="160" xfId="1" applyNumberFormat="1" applyFont="1" applyFill="1" applyBorder="1" applyAlignment="1">
      <alignment vertical="center"/>
    </xf>
    <xf numFmtId="164" fontId="8" fillId="3" borderId="161" xfId="1" applyNumberFormat="1" applyFont="1" applyFill="1" applyBorder="1" applyAlignment="1">
      <alignment vertical="center"/>
    </xf>
    <xf numFmtId="164" fontId="14" fillId="4" borderId="162" xfId="1" applyNumberFormat="1" applyFont="1" applyFill="1" applyBorder="1" applyAlignment="1">
      <alignment vertical="center"/>
    </xf>
    <xf numFmtId="165" fontId="7" fillId="0" borderId="0" xfId="1" applyNumberFormat="1" applyFont="1" applyAlignment="1">
      <alignment horizontal="centerContinuous"/>
    </xf>
    <xf numFmtId="0" fontId="14" fillId="3" borderId="13" xfId="1" applyFont="1" applyFill="1" applyBorder="1" applyAlignment="1">
      <alignment horizontal="centerContinuous" vertical="center" wrapText="1"/>
    </xf>
    <xf numFmtId="0" fontId="14" fillId="3" borderId="1" xfId="1" applyFont="1" applyFill="1" applyBorder="1" applyAlignment="1">
      <alignment horizontal="centerContinuous" vertical="center" wrapText="1"/>
    </xf>
    <xf numFmtId="164" fontId="14" fillId="3" borderId="162" xfId="1" applyNumberFormat="1" applyFont="1" applyFill="1" applyBorder="1" applyAlignment="1">
      <alignment vertical="center"/>
    </xf>
    <xf numFmtId="4" fontId="32" fillId="0" borderId="0" xfId="1" applyNumberFormat="1" applyFont="1" applyAlignment="1">
      <alignment vertical="center"/>
    </xf>
    <xf numFmtId="0" fontId="25" fillId="0" borderId="6" xfId="1" applyFont="1" applyBorder="1" applyAlignment="1">
      <alignment horizontal="centerContinuous" vertical="center"/>
    </xf>
    <xf numFmtId="0" fontId="31" fillId="8" borderId="167" xfId="1" applyFont="1" applyFill="1" applyBorder="1" applyAlignment="1">
      <alignment horizontal="centerContinuous" vertical="center" wrapText="1"/>
    </xf>
    <xf numFmtId="0" fontId="31" fillId="8" borderId="168" xfId="1" applyFont="1" applyFill="1" applyBorder="1" applyAlignment="1">
      <alignment horizontal="centerContinuous" vertical="center" wrapText="1"/>
    </xf>
    <xf numFmtId="0" fontId="40" fillId="0" borderId="165" xfId="1" quotePrefix="1" applyFont="1" applyBorder="1" applyAlignment="1">
      <alignment horizontal="centerContinuous" vertical="center" wrapText="1"/>
    </xf>
    <xf numFmtId="0" fontId="31" fillId="0" borderId="165" xfId="1" quotePrefix="1" applyFont="1" applyBorder="1" applyAlignment="1">
      <alignment horizontal="centerContinuous" vertical="center" wrapText="1"/>
    </xf>
    <xf numFmtId="0" fontId="25" fillId="0" borderId="2" xfId="1" applyFont="1" applyBorder="1" applyAlignment="1">
      <alignment horizontal="centerContinuous" vertical="center"/>
    </xf>
    <xf numFmtId="0" fontId="31" fillId="10" borderId="165" xfId="1" quotePrefix="1" applyFont="1" applyFill="1" applyBorder="1" applyAlignment="1">
      <alignment horizontal="centerContinuous" vertical="center" wrapText="1"/>
    </xf>
    <xf numFmtId="0" fontId="31" fillId="8" borderId="166" xfId="1" quotePrefix="1" applyFont="1" applyFill="1" applyBorder="1" applyAlignment="1">
      <alignment horizontal="center" vertical="center" wrapText="1"/>
    </xf>
    <xf numFmtId="0" fontId="32" fillId="0" borderId="0" xfId="1" applyFont="1"/>
    <xf numFmtId="0" fontId="18" fillId="2" borderId="2" xfId="1" applyFont="1" applyFill="1" applyBorder="1" applyAlignment="1">
      <alignment horizontal="centerContinuous" vertical="center" wrapText="1"/>
    </xf>
    <xf numFmtId="0" fontId="42" fillId="2" borderId="33" xfId="0" applyFont="1" applyFill="1" applyBorder="1" applyAlignment="1">
      <alignment horizontal="centerContinuous" vertical="center"/>
    </xf>
    <xf numFmtId="0" fontId="9" fillId="0" borderId="17" xfId="1" applyFont="1" applyBorder="1" applyAlignment="1">
      <alignment horizontal="centerContinuous" vertical="center" wrapText="1"/>
    </xf>
    <xf numFmtId="0" fontId="14" fillId="4" borderId="171" xfId="1" applyFont="1" applyFill="1" applyBorder="1" applyAlignment="1">
      <alignment horizontal="centerContinuous" vertical="center" wrapText="1"/>
    </xf>
    <xf numFmtId="0" fontId="14" fillId="4" borderId="64" xfId="1" applyFont="1" applyFill="1" applyBorder="1" applyAlignment="1">
      <alignment horizontal="centerContinuous" vertical="center" wrapText="1"/>
    </xf>
    <xf numFmtId="173" fontId="43" fillId="0" borderId="0" xfId="1" applyNumberFormat="1" applyFont="1"/>
    <xf numFmtId="4" fontId="29" fillId="0" borderId="0" xfId="1" applyNumberFormat="1" applyFont="1" applyAlignment="1">
      <alignment vertical="center"/>
    </xf>
    <xf numFmtId="0" fontId="28" fillId="0" borderId="68" xfId="1" quotePrefix="1" applyFont="1" applyBorder="1" applyAlignment="1">
      <alignment horizontal="center" vertical="center"/>
    </xf>
    <xf numFmtId="0" fontId="28" fillId="0" borderId="69" xfId="1" applyFont="1" applyBorder="1" applyAlignment="1">
      <alignment vertical="center" wrapText="1"/>
    </xf>
    <xf numFmtId="164" fontId="28" fillId="0" borderId="70" xfId="1" applyNumberFormat="1" applyFont="1" applyBorder="1" applyAlignment="1">
      <alignment vertical="center"/>
    </xf>
    <xf numFmtId="164" fontId="8" fillId="10" borderId="70" xfId="1" applyNumberFormat="1" applyFont="1" applyFill="1" applyBorder="1" applyAlignment="1">
      <alignment vertical="center"/>
    </xf>
    <xf numFmtId="164" fontId="8" fillId="8" borderId="71" xfId="1" applyNumberFormat="1" applyFont="1" applyFill="1" applyBorder="1" applyAlignment="1">
      <alignment vertical="center"/>
    </xf>
    <xf numFmtId="164" fontId="8" fillId="9" borderId="138" xfId="1" applyNumberFormat="1" applyFont="1" applyFill="1" applyBorder="1" applyAlignment="1">
      <alignment vertical="center"/>
    </xf>
    <xf numFmtId="164" fontId="8" fillId="8" borderId="164" xfId="1" applyNumberFormat="1" applyFont="1" applyFill="1" applyBorder="1" applyAlignment="1">
      <alignment vertical="center"/>
    </xf>
    <xf numFmtId="4" fontId="28" fillId="0" borderId="0" xfId="1" applyNumberFormat="1" applyFont="1" applyAlignment="1">
      <alignment vertical="center"/>
    </xf>
    <xf numFmtId="0" fontId="33" fillId="4" borderId="35" xfId="1" applyFont="1" applyFill="1" applyBorder="1" applyAlignment="1">
      <alignment horizontal="centerContinuous" vertical="center" wrapText="1"/>
    </xf>
    <xf numFmtId="0" fontId="33" fillId="4" borderId="72" xfId="1" applyFont="1" applyFill="1" applyBorder="1" applyAlignment="1">
      <alignment horizontal="centerContinuous" vertical="center"/>
    </xf>
    <xf numFmtId="164" fontId="33" fillId="4" borderId="73" xfId="1" applyNumberFormat="1" applyFont="1" applyFill="1" applyBorder="1" applyAlignment="1">
      <alignment vertical="center"/>
    </xf>
    <xf numFmtId="164" fontId="33" fillId="4" borderId="74" xfId="1" applyNumberFormat="1" applyFont="1" applyFill="1" applyBorder="1" applyAlignment="1">
      <alignment vertical="center"/>
    </xf>
    <xf numFmtId="0" fontId="1" fillId="0" borderId="0" xfId="0" applyFont="1"/>
    <xf numFmtId="0" fontId="29" fillId="0" borderId="20" xfId="1" applyFont="1" applyBorder="1" applyAlignment="1">
      <alignment vertical="center" wrapText="1"/>
    </xf>
    <xf numFmtId="10" fontId="29" fillId="0" borderId="21" xfId="1" applyNumberFormat="1" applyFont="1" applyBorder="1" applyAlignment="1">
      <alignment horizontal="center" vertical="center"/>
    </xf>
    <xf numFmtId="0" fontId="29" fillId="0" borderId="23" xfId="1" applyFont="1" applyBorder="1" applyAlignment="1">
      <alignment vertical="center" wrapText="1"/>
    </xf>
    <xf numFmtId="0" fontId="29" fillId="0" borderId="23" xfId="1" applyFont="1" applyBorder="1" applyAlignment="1">
      <alignment vertical="center"/>
    </xf>
    <xf numFmtId="10" fontId="29" fillId="0" borderId="24" xfId="1" applyNumberFormat="1" applyFont="1" applyBorder="1" applyAlignment="1">
      <alignment horizontal="center" vertical="center"/>
    </xf>
    <xf numFmtId="0" fontId="29" fillId="0" borderId="0" xfId="1" applyFont="1" applyBorder="1" applyAlignment="1">
      <alignment vertical="center"/>
    </xf>
    <xf numFmtId="0" fontId="29" fillId="0" borderId="19" xfId="1" quotePrefix="1" applyFont="1" applyBorder="1" applyAlignment="1">
      <alignment horizontal="center" vertical="center"/>
    </xf>
    <xf numFmtId="4" fontId="29" fillId="0" borderId="0" xfId="1" applyNumberFormat="1" applyFont="1"/>
    <xf numFmtId="0" fontId="29" fillId="0" borderId="22" xfId="1" quotePrefix="1" applyFont="1" applyBorder="1" applyAlignment="1">
      <alignment horizontal="center" vertical="center"/>
    </xf>
    <xf numFmtId="0" fontId="29" fillId="0" borderId="0" xfId="1" applyFont="1"/>
    <xf numFmtId="0" fontId="44" fillId="0" borderId="0" xfId="0" applyFont="1"/>
    <xf numFmtId="0" fontId="29" fillId="0" borderId="6" xfId="1" quotePrefix="1" applyFont="1" applyBorder="1" applyAlignment="1">
      <alignment horizontal="center" vertical="center"/>
    </xf>
    <xf numFmtId="0" fontId="28" fillId="0" borderId="19" xfId="1" quotePrefix="1" applyFont="1" applyBorder="1" applyAlignment="1">
      <alignment horizontal="center" vertical="center"/>
    </xf>
    <xf numFmtId="0" fontId="28" fillId="0" borderId="20" xfId="1" applyFont="1" applyBorder="1" applyAlignment="1">
      <alignment vertical="center" wrapText="1"/>
    </xf>
    <xf numFmtId="164" fontId="28" fillId="0" borderId="158" xfId="1" applyNumberFormat="1" applyFont="1" applyBorder="1" applyAlignment="1">
      <alignment vertical="center"/>
    </xf>
    <xf numFmtId="0" fontId="28" fillId="0" borderId="22" xfId="1" quotePrefix="1" applyFont="1" applyBorder="1" applyAlignment="1">
      <alignment horizontal="center" vertical="center"/>
    </xf>
    <xf numFmtId="0" fontId="28" fillId="0" borderId="23" xfId="1" applyFont="1" applyBorder="1" applyAlignment="1">
      <alignment vertical="center" wrapText="1"/>
    </xf>
    <xf numFmtId="0" fontId="28" fillId="0" borderId="23" xfId="1" applyFont="1" applyBorder="1" applyAlignment="1">
      <alignment vertical="center"/>
    </xf>
    <xf numFmtId="0" fontId="42" fillId="0" borderId="0" xfId="0" applyFont="1"/>
    <xf numFmtId="0" fontId="28" fillId="0" borderId="6" xfId="1" quotePrefix="1" applyFont="1" applyBorder="1" applyAlignment="1">
      <alignment horizontal="center" vertical="center"/>
    </xf>
    <xf numFmtId="0" fontId="28" fillId="0" borderId="0" xfId="1" applyFont="1" applyBorder="1" applyAlignment="1">
      <alignment vertical="center" wrapText="1"/>
    </xf>
    <xf numFmtId="164" fontId="28" fillId="0" borderId="159" xfId="1" applyNumberFormat="1" applyFont="1" applyBorder="1" applyAlignment="1">
      <alignment vertical="center"/>
    </xf>
    <xf numFmtId="0" fontId="28" fillId="0" borderId="0" xfId="1" applyFont="1" applyBorder="1" applyAlignment="1">
      <alignment vertical="center"/>
    </xf>
    <xf numFmtId="0" fontId="29" fillId="0" borderId="163" xfId="1" quotePrefix="1" applyFont="1" applyBorder="1" applyAlignment="1">
      <alignment horizontal="center" vertical="center"/>
    </xf>
    <xf numFmtId="0" fontId="28" fillId="0" borderId="163" xfId="1" quotePrefix="1" applyFont="1" applyBorder="1" applyAlignment="1">
      <alignment horizontal="center" vertical="center"/>
    </xf>
    <xf numFmtId="0" fontId="29" fillId="0" borderId="133" xfId="1" quotePrefix="1" applyFont="1" applyBorder="1" applyAlignment="1">
      <alignment horizontal="center" vertical="center"/>
    </xf>
    <xf numFmtId="0" fontId="29" fillId="0" borderId="134" xfId="1" applyFont="1" applyBorder="1" applyAlignment="1">
      <alignment vertical="center" wrapText="1"/>
    </xf>
    <xf numFmtId="164" fontId="29" fillId="0" borderId="126" xfId="1" applyNumberFormat="1" applyFont="1" applyBorder="1" applyAlignment="1">
      <alignment vertical="center"/>
    </xf>
    <xf numFmtId="164" fontId="29" fillId="5" borderId="135" xfId="1" applyNumberFormat="1" applyFont="1" applyFill="1" applyBorder="1" applyAlignment="1">
      <alignment vertical="center"/>
    </xf>
    <xf numFmtId="0" fontId="29" fillId="0" borderId="77" xfId="1" quotePrefix="1" applyFont="1" applyBorder="1" applyAlignment="1">
      <alignment horizontal="center" vertical="center"/>
    </xf>
    <xf numFmtId="0" fontId="29" fillId="0" borderId="78" xfId="1" applyFont="1" applyBorder="1" applyAlignment="1">
      <alignment vertical="center" wrapText="1"/>
    </xf>
    <xf numFmtId="164" fontId="29" fillId="0" borderId="127" xfId="1" applyNumberFormat="1" applyFont="1" applyBorder="1" applyAlignment="1">
      <alignment vertical="center"/>
    </xf>
    <xf numFmtId="164" fontId="29" fillId="5" borderId="136" xfId="1" applyNumberFormat="1" applyFont="1" applyFill="1" applyBorder="1" applyAlignment="1">
      <alignment vertical="center"/>
    </xf>
    <xf numFmtId="164" fontId="29" fillId="5" borderId="137" xfId="1" applyNumberFormat="1" applyFont="1" applyFill="1" applyBorder="1" applyAlignment="1">
      <alignment vertical="center"/>
    </xf>
    <xf numFmtId="0" fontId="28" fillId="0" borderId="77" xfId="1" quotePrefix="1" applyFont="1" applyBorder="1" applyAlignment="1">
      <alignment horizontal="center" vertical="center"/>
    </xf>
    <xf numFmtId="0" fontId="28" fillId="0" borderId="78" xfId="1" applyFont="1" applyBorder="1" applyAlignment="1">
      <alignment vertical="center" wrapText="1"/>
    </xf>
    <xf numFmtId="0" fontId="28" fillId="0" borderId="78" xfId="1" applyFont="1" applyBorder="1" applyAlignment="1">
      <alignment vertical="center"/>
    </xf>
    <xf numFmtId="164" fontId="29" fillId="0" borderId="93" xfId="1" applyNumberFormat="1" applyFont="1" applyBorder="1" applyAlignment="1">
      <alignment vertical="center"/>
    </xf>
    <xf numFmtId="164" fontId="29" fillId="0" borderId="132" xfId="1" applyNumberFormat="1" applyFont="1" applyBorder="1" applyAlignment="1">
      <alignment vertical="center"/>
    </xf>
    <xf numFmtId="164" fontId="29" fillId="0" borderId="120" xfId="1" applyNumberFormat="1" applyFont="1" applyBorder="1" applyAlignment="1">
      <alignment vertical="center"/>
    </xf>
    <xf numFmtId="164" fontId="29" fillId="5" borderId="121" xfId="1" applyNumberFormat="1" applyFont="1" applyFill="1" applyBorder="1" applyAlignment="1">
      <alignment vertical="center"/>
    </xf>
    <xf numFmtId="0" fontId="28" fillId="8" borderId="89" xfId="1" quotePrefix="1" applyFont="1" applyFill="1" applyBorder="1" applyAlignment="1">
      <alignment horizontal="center" vertical="center"/>
    </xf>
    <xf numFmtId="0" fontId="8" fillId="8" borderId="90" xfId="1" applyFont="1" applyFill="1" applyBorder="1" applyAlignment="1">
      <alignment horizontal="center" vertical="center"/>
    </xf>
    <xf numFmtId="164" fontId="29" fillId="8" borderId="91" xfId="1" applyNumberFormat="1" applyFont="1" applyFill="1" applyBorder="1" applyAlignment="1">
      <alignment vertical="center"/>
    </xf>
    <xf numFmtId="164" fontId="29" fillId="5" borderId="92" xfId="1" applyNumberFormat="1" applyFont="1" applyFill="1" applyBorder="1" applyAlignment="1">
      <alignment vertical="center"/>
    </xf>
    <xf numFmtId="0" fontId="28" fillId="0" borderId="28" xfId="1" quotePrefix="1" applyFont="1" applyBorder="1" applyAlignment="1">
      <alignment horizontal="center" vertical="center"/>
    </xf>
    <xf numFmtId="164" fontId="29" fillId="5" borderId="94" xfId="1" applyNumberFormat="1" applyFont="1" applyFill="1" applyBorder="1" applyAlignment="1">
      <alignment vertical="center"/>
    </xf>
    <xf numFmtId="0" fontId="28" fillId="0" borderId="87" xfId="1" quotePrefix="1" applyFont="1" applyBorder="1" applyAlignment="1">
      <alignment horizontal="center" vertical="center"/>
    </xf>
    <xf numFmtId="0" fontId="29" fillId="0" borderId="88" xfId="1" applyFont="1" applyBorder="1" applyAlignment="1">
      <alignment vertical="center" wrapText="1"/>
    </xf>
    <xf numFmtId="0" fontId="8" fillId="0" borderId="6" xfId="1" applyFont="1" applyBorder="1" applyAlignment="1">
      <alignment vertical="center"/>
    </xf>
    <xf numFmtId="0" fontId="8" fillId="0" borderId="0" xfId="1" applyFont="1" applyBorder="1" applyAlignment="1">
      <alignment horizontal="right" vertical="center"/>
    </xf>
    <xf numFmtId="164" fontId="8" fillId="0" borderId="114" xfId="1" applyNumberFormat="1" applyFont="1" applyBorder="1" applyAlignment="1">
      <alignment vertical="center"/>
    </xf>
    <xf numFmtId="164" fontId="8" fillId="4" borderId="31" xfId="1" applyNumberFormat="1" applyFont="1" applyFill="1" applyBorder="1" applyAlignment="1">
      <alignment vertical="center"/>
    </xf>
    <xf numFmtId="0" fontId="8" fillId="0" borderId="22" xfId="1" applyFont="1" applyBorder="1" applyAlignment="1">
      <alignment vertical="center"/>
    </xf>
    <xf numFmtId="0" fontId="8" fillId="0" borderId="23" xfId="1" applyFont="1" applyBorder="1" applyAlignment="1">
      <alignment horizontal="right" vertical="center"/>
    </xf>
    <xf numFmtId="164" fontId="8" fillId="0" borderId="23" xfId="1" applyNumberFormat="1" applyFont="1" applyBorder="1" applyAlignment="1">
      <alignment vertical="center"/>
    </xf>
    <xf numFmtId="164" fontId="8" fillId="4" borderId="111" xfId="1" applyNumberFormat="1" applyFont="1" applyFill="1" applyBorder="1" applyAlignment="1">
      <alignment vertical="center"/>
    </xf>
    <xf numFmtId="0" fontId="8" fillId="0" borderId="116" xfId="1" applyFont="1" applyBorder="1" applyAlignment="1">
      <alignment vertical="center"/>
    </xf>
    <xf numFmtId="0" fontId="8" fillId="0" borderId="117" xfId="1" applyFont="1" applyBorder="1" applyAlignment="1">
      <alignment horizontal="right" vertical="center"/>
    </xf>
    <xf numFmtId="164" fontId="8" fillId="0" borderId="118" xfId="1" applyNumberFormat="1" applyFont="1" applyBorder="1" applyAlignment="1">
      <alignment vertical="center"/>
    </xf>
    <xf numFmtId="164" fontId="8" fillId="4" borderId="119" xfId="1" applyNumberFormat="1" applyFont="1" applyFill="1" applyBorder="1" applyAlignment="1">
      <alignment vertical="center"/>
    </xf>
    <xf numFmtId="0" fontId="33" fillId="4" borderId="116" xfId="1" applyFont="1" applyFill="1" applyBorder="1" applyAlignment="1">
      <alignment horizontal="centerContinuous" vertical="center" wrapText="1"/>
    </xf>
    <xf numFmtId="0" fontId="33" fillId="4" borderId="117" xfId="1" applyFont="1" applyFill="1" applyBorder="1" applyAlignment="1">
      <alignment horizontal="centerContinuous" vertical="center" wrapText="1"/>
    </xf>
    <xf numFmtId="164" fontId="33" fillId="4" borderId="122" xfId="1" applyNumberFormat="1" applyFont="1" applyFill="1" applyBorder="1" applyAlignment="1">
      <alignment vertical="center"/>
    </xf>
    <xf numFmtId="164" fontId="33" fillId="4" borderId="123" xfId="1" applyNumberFormat="1" applyFont="1" applyFill="1" applyBorder="1" applyAlignment="1">
      <alignment vertical="center"/>
    </xf>
    <xf numFmtId="0" fontId="33" fillId="0" borderId="13" xfId="1" applyFont="1" applyFill="1" applyBorder="1" applyAlignment="1">
      <alignment horizontal="centerContinuous" vertical="center" wrapText="1"/>
    </xf>
    <xf numFmtId="0" fontId="33" fillId="0" borderId="1" xfId="1" applyFont="1" applyFill="1" applyBorder="1" applyAlignment="1">
      <alignment horizontal="centerContinuous" vertical="center" wrapText="1"/>
    </xf>
    <xf numFmtId="164" fontId="33" fillId="0" borderId="75" xfId="1" applyNumberFormat="1" applyFont="1" applyFill="1" applyBorder="1" applyAlignment="1">
      <alignment vertical="center"/>
    </xf>
    <xf numFmtId="164" fontId="33" fillId="0" borderId="95" xfId="1" applyNumberFormat="1" applyFont="1" applyFill="1" applyBorder="1" applyAlignment="1">
      <alignment vertical="center"/>
    </xf>
    <xf numFmtId="0" fontId="32" fillId="0" borderId="0" xfId="1" applyFont="1" applyFill="1" applyAlignment="1">
      <alignment vertical="center"/>
    </xf>
    <xf numFmtId="0" fontId="10" fillId="0" borderId="84" xfId="1" applyFont="1" applyBorder="1" applyAlignment="1">
      <alignment horizontal="centerContinuous" vertical="center" wrapText="1"/>
    </xf>
    <xf numFmtId="0" fontId="28" fillId="0" borderId="17" xfId="1" applyFont="1" applyBorder="1" applyAlignment="1">
      <alignment horizontal="centerContinuous" vertical="center"/>
    </xf>
    <xf numFmtId="0" fontId="28" fillId="0" borderId="4" xfId="1" applyFont="1" applyBorder="1" applyAlignment="1">
      <alignment horizontal="centerContinuous" vertical="center"/>
    </xf>
    <xf numFmtId="0" fontId="28" fillId="0" borderId="98" xfId="1" applyFont="1" applyBorder="1" applyAlignment="1">
      <alignment horizontal="centerContinuous" vertical="center"/>
    </xf>
    <xf numFmtId="0" fontId="29" fillId="0" borderId="99" xfId="1" quotePrefix="1" applyFont="1" applyBorder="1" applyAlignment="1">
      <alignment horizontal="center" vertical="center"/>
    </xf>
    <xf numFmtId="0" fontId="29" fillId="0" borderId="4" xfId="1" applyFont="1" applyBorder="1" applyAlignment="1">
      <alignment vertical="center" wrapText="1"/>
    </xf>
    <xf numFmtId="164" fontId="29" fillId="0" borderId="100" xfId="1" applyNumberFormat="1" applyFont="1" applyBorder="1" applyAlignment="1">
      <alignment vertical="center"/>
    </xf>
    <xf numFmtId="164" fontId="29" fillId="5" borderId="101" xfId="1" applyNumberFormat="1" applyFont="1" applyFill="1" applyBorder="1" applyAlignment="1">
      <alignment vertical="center"/>
    </xf>
    <xf numFmtId="164" fontId="29" fillId="5" borderId="102" xfId="1" applyNumberFormat="1" applyFont="1" applyFill="1" applyBorder="1" applyAlignment="1">
      <alignment vertical="center"/>
    </xf>
    <xf numFmtId="164" fontId="28" fillId="5" borderId="102" xfId="1" applyNumberFormat="1" applyFont="1" applyFill="1" applyBorder="1" applyAlignment="1">
      <alignment vertical="center"/>
    </xf>
    <xf numFmtId="0" fontId="28" fillId="0" borderId="103" xfId="1" quotePrefix="1" applyFont="1" applyBorder="1" applyAlignment="1">
      <alignment horizontal="center" vertical="center"/>
    </xf>
    <xf numFmtId="0" fontId="28" fillId="0" borderId="88" xfId="1" applyFont="1" applyBorder="1" applyAlignment="1">
      <alignment vertical="center" wrapText="1"/>
    </xf>
    <xf numFmtId="164" fontId="28" fillId="5" borderId="104" xfId="1" applyNumberFormat="1" applyFont="1" applyFill="1" applyBorder="1" applyAlignment="1">
      <alignment vertical="center"/>
    </xf>
    <xf numFmtId="0" fontId="28" fillId="2" borderId="89" xfId="1" quotePrefix="1" applyFont="1" applyFill="1" applyBorder="1" applyAlignment="1">
      <alignment horizontal="center" vertical="center"/>
    </xf>
    <xf numFmtId="0" fontId="8" fillId="2" borderId="90" xfId="1" applyFont="1" applyFill="1" applyBorder="1" applyAlignment="1">
      <alignment horizontal="center" vertical="center"/>
    </xf>
    <xf numFmtId="164" fontId="28" fillId="0" borderId="105" xfId="1" applyNumberFormat="1" applyFont="1" applyBorder="1" applyAlignment="1">
      <alignment vertical="center"/>
    </xf>
    <xf numFmtId="164" fontId="28" fillId="5" borderId="106" xfId="1" applyNumberFormat="1" applyFont="1" applyFill="1" applyBorder="1" applyAlignment="1">
      <alignment vertical="center"/>
    </xf>
    <xf numFmtId="0" fontId="28" fillId="0" borderId="76" xfId="1" quotePrefix="1" applyFont="1" applyBorder="1" applyAlignment="1">
      <alignment horizontal="center" vertical="center"/>
    </xf>
    <xf numFmtId="164" fontId="28" fillId="0" borderId="100" xfId="1" applyNumberFormat="1" applyFont="1" applyBorder="1" applyAlignment="1">
      <alignment vertical="center"/>
    </xf>
    <xf numFmtId="164" fontId="28" fillId="5" borderId="101" xfId="1" applyNumberFormat="1" applyFont="1" applyFill="1" applyBorder="1" applyAlignment="1">
      <alignment vertical="center"/>
    </xf>
    <xf numFmtId="164" fontId="28" fillId="0" borderId="107" xfId="1" applyNumberFormat="1" applyFont="1" applyBorder="1" applyAlignment="1">
      <alignment vertical="center"/>
    </xf>
    <xf numFmtId="2" fontId="28" fillId="0" borderId="0" xfId="1" applyNumberFormat="1" applyFont="1" applyBorder="1"/>
    <xf numFmtId="0" fontId="33" fillId="0" borderId="6" xfId="1" applyFont="1" applyBorder="1" applyAlignment="1">
      <alignment vertical="center"/>
    </xf>
    <xf numFmtId="0" fontId="33" fillId="0" borderId="0" xfId="1" applyFont="1" applyBorder="1" applyAlignment="1">
      <alignment horizontal="right" vertical="center"/>
    </xf>
    <xf numFmtId="164" fontId="33" fillId="0" borderId="114" xfId="1" applyNumberFormat="1" applyFont="1" applyBorder="1" applyAlignment="1">
      <alignment vertical="center"/>
    </xf>
    <xf numFmtId="164" fontId="33" fillId="0" borderId="115" xfId="1" applyNumberFormat="1" applyFont="1" applyBorder="1" applyAlignment="1">
      <alignment vertical="center"/>
    </xf>
    <xf numFmtId="164" fontId="33" fillId="4" borderId="31" xfId="1" applyNumberFormat="1" applyFont="1" applyFill="1" applyBorder="1" applyAlignment="1">
      <alignment vertical="center"/>
    </xf>
    <xf numFmtId="0" fontId="33" fillId="0" borderId="22" xfId="1" applyFont="1" applyBorder="1" applyAlignment="1">
      <alignment vertical="center"/>
    </xf>
    <xf numFmtId="0" fontId="33" fillId="0" borderId="23" xfId="1" applyFont="1" applyBorder="1" applyAlignment="1">
      <alignment horizontal="right" vertical="center"/>
    </xf>
    <xf numFmtId="164" fontId="33" fillId="0" borderId="23" xfId="1" applyNumberFormat="1" applyFont="1" applyBorder="1" applyAlignment="1">
      <alignment vertical="center"/>
    </xf>
    <xf numFmtId="164" fontId="33" fillId="4" borderId="111" xfId="1" applyNumberFormat="1" applyFont="1" applyFill="1" applyBorder="1" applyAlignment="1">
      <alignment vertical="center"/>
    </xf>
    <xf numFmtId="0" fontId="33" fillId="0" borderId="13" xfId="1" applyFont="1" applyBorder="1" applyAlignment="1">
      <alignment vertical="center"/>
    </xf>
    <xf numFmtId="0" fontId="33" fillId="0" borderId="1" xfId="1" applyFont="1" applyBorder="1" applyAlignment="1">
      <alignment horizontal="right" vertical="center"/>
    </xf>
    <xf numFmtId="164" fontId="33" fillId="0" borderId="124" xfId="1" applyNumberFormat="1" applyFont="1" applyBorder="1" applyAlignment="1">
      <alignment vertical="center"/>
    </xf>
    <xf numFmtId="164" fontId="33" fillId="4" borderId="119" xfId="1" applyNumberFormat="1" applyFont="1" applyFill="1" applyBorder="1" applyAlignment="1">
      <alignment vertical="center"/>
    </xf>
    <xf numFmtId="0" fontId="33" fillId="4" borderId="1" xfId="1" applyFont="1" applyFill="1" applyBorder="1" applyAlignment="1">
      <alignment horizontal="centerContinuous" vertical="center" wrapText="1"/>
    </xf>
    <xf numFmtId="164" fontId="33" fillId="4" borderId="45" xfId="1" applyNumberFormat="1" applyFont="1" applyFill="1" applyBorder="1" applyAlignment="1">
      <alignment vertical="center"/>
    </xf>
    <xf numFmtId="164" fontId="33" fillId="4" borderId="108" xfId="1" applyNumberFormat="1" applyFont="1" applyFill="1" applyBorder="1" applyAlignment="1">
      <alignment vertical="center"/>
    </xf>
    <xf numFmtId="164" fontId="33" fillId="0" borderId="45" xfId="1" applyNumberFormat="1" applyFont="1" applyFill="1" applyBorder="1" applyAlignment="1">
      <alignment vertical="center"/>
    </xf>
    <xf numFmtId="164" fontId="33" fillId="0" borderId="108" xfId="1" applyNumberFormat="1" applyFont="1" applyFill="1" applyBorder="1" applyAlignment="1">
      <alignment vertical="center"/>
    </xf>
    <xf numFmtId="164" fontId="29" fillId="0" borderId="144" xfId="1" applyNumberFormat="1" applyFont="1" applyBorder="1" applyAlignment="1">
      <alignment vertical="center"/>
    </xf>
    <xf numFmtId="164" fontId="29" fillId="0" borderId="145" xfId="1" applyNumberFormat="1" applyFont="1" applyBorder="1" applyAlignment="1">
      <alignment vertical="center"/>
    </xf>
    <xf numFmtId="168" fontId="29" fillId="0" borderId="145" xfId="1" quotePrefix="1" applyNumberFormat="1" applyFont="1" applyBorder="1" applyAlignment="1">
      <alignment horizontal="center" vertical="center"/>
    </xf>
    <xf numFmtId="164" fontId="29" fillId="0" borderId="146" xfId="1" applyNumberFormat="1" applyFont="1" applyBorder="1" applyAlignment="1">
      <alignment vertical="center"/>
    </xf>
    <xf numFmtId="164" fontId="29" fillId="0" borderId="147" xfId="1" applyNumberFormat="1" applyFont="1" applyBorder="1" applyAlignment="1">
      <alignment vertical="center"/>
    </xf>
    <xf numFmtId="0" fontId="13" fillId="5" borderId="25" xfId="1" applyFont="1" applyFill="1" applyBorder="1" applyAlignment="1">
      <alignment horizontal="centerContinuous" vertical="center" wrapText="1"/>
    </xf>
    <xf numFmtId="0" fontId="13" fillId="5" borderId="26" xfId="1" applyFont="1" applyFill="1" applyBorder="1" applyAlignment="1">
      <alignment horizontal="centerContinuous" vertical="center" wrapText="1"/>
    </xf>
    <xf numFmtId="164" fontId="13" fillId="5" borderId="148" xfId="1" applyNumberFormat="1" applyFont="1" applyFill="1" applyBorder="1" applyAlignment="1">
      <alignment vertical="center"/>
    </xf>
    <xf numFmtId="164" fontId="13" fillId="5" borderId="149" xfId="1" applyNumberFormat="1" applyFont="1" applyFill="1" applyBorder="1" applyAlignment="1">
      <alignment vertical="center"/>
    </xf>
    <xf numFmtId="10" fontId="13" fillId="6" borderId="27" xfId="1" applyNumberFormat="1" applyFont="1" applyFill="1" applyBorder="1" applyAlignment="1">
      <alignment horizontal="center" vertical="center"/>
    </xf>
    <xf numFmtId="0" fontId="33" fillId="4" borderId="13" xfId="1" applyFont="1" applyFill="1" applyBorder="1" applyAlignment="1">
      <alignment horizontal="centerContinuous" vertical="center" wrapText="1"/>
    </xf>
    <xf numFmtId="164" fontId="33" fillId="4" borderId="152" xfId="1" applyNumberFormat="1" applyFont="1" applyFill="1" applyBorder="1" applyAlignment="1">
      <alignment vertical="center"/>
    </xf>
    <xf numFmtId="164" fontId="33" fillId="4" borderId="153" xfId="1" applyNumberFormat="1" applyFont="1" applyFill="1" applyBorder="1" applyAlignment="1">
      <alignment vertical="center"/>
    </xf>
    <xf numFmtId="10" fontId="33" fillId="2" borderId="32" xfId="1" applyNumberFormat="1" applyFont="1" applyFill="1" applyBorder="1" applyAlignment="1">
      <alignment horizontal="center" vertical="center"/>
    </xf>
    <xf numFmtId="0" fontId="31" fillId="0" borderId="30" xfId="1" quotePrefix="1" applyFont="1" applyBorder="1" applyAlignment="1">
      <alignment horizontal="center" vertical="center" wrapText="1"/>
    </xf>
    <xf numFmtId="164" fontId="2" fillId="0" borderId="0" xfId="1" applyNumberFormat="1"/>
    <xf numFmtId="164" fontId="33" fillId="4" borderId="75" xfId="1" applyNumberFormat="1" applyFont="1" applyFill="1" applyBorder="1" applyAlignment="1">
      <alignment vertical="center"/>
    </xf>
    <xf numFmtId="164" fontId="33" fillId="4" borderId="173" xfId="1" applyNumberFormat="1" applyFont="1" applyFill="1" applyBorder="1" applyAlignment="1">
      <alignment vertical="center"/>
    </xf>
    <xf numFmtId="164" fontId="33" fillId="8" borderId="172" xfId="1" applyNumberFormat="1" applyFont="1" applyFill="1" applyBorder="1" applyAlignment="1">
      <alignment vertical="center"/>
    </xf>
    <xf numFmtId="164" fontId="28" fillId="0" borderId="176" xfId="1" applyNumberFormat="1" applyFont="1" applyBorder="1" applyAlignment="1">
      <alignment vertical="center"/>
    </xf>
    <xf numFmtId="164" fontId="33" fillId="8" borderId="177" xfId="1" applyNumberFormat="1" applyFont="1" applyFill="1" applyBorder="1" applyAlignment="1">
      <alignment vertical="center"/>
    </xf>
    <xf numFmtId="164" fontId="33" fillId="0" borderId="0" xfId="1" applyNumberFormat="1" applyFont="1" applyFill="1" applyBorder="1" applyAlignment="1">
      <alignment vertical="center"/>
    </xf>
    <xf numFmtId="164" fontId="33" fillId="0" borderId="178" xfId="1" applyNumberFormat="1" applyFont="1" applyFill="1" applyBorder="1" applyAlignment="1">
      <alignment vertical="center"/>
    </xf>
    <xf numFmtId="0" fontId="33" fillId="9" borderId="0" xfId="1" applyFont="1" applyFill="1" applyBorder="1" applyAlignment="1">
      <alignment horizontal="center" vertical="center" wrapText="1"/>
    </xf>
    <xf numFmtId="0" fontId="0" fillId="9" borderId="0" xfId="0" applyFill="1" applyBorder="1" applyAlignment="1">
      <alignment vertical="center"/>
    </xf>
    <xf numFmtId="164" fontId="33" fillId="9" borderId="0" xfId="1" applyNumberFormat="1" applyFont="1" applyFill="1" applyBorder="1" applyAlignment="1">
      <alignment vertical="center"/>
    </xf>
    <xf numFmtId="0" fontId="32" fillId="9" borderId="0" xfId="1" applyFont="1" applyFill="1"/>
    <xf numFmtId="164" fontId="45" fillId="8" borderId="183" xfId="1" applyNumberFormat="1" applyFont="1" applyFill="1" applyBorder="1" applyAlignment="1">
      <alignment vertical="center"/>
    </xf>
    <xf numFmtId="164" fontId="38" fillId="0" borderId="182" xfId="1" applyNumberFormat="1" applyFont="1" applyFill="1" applyBorder="1" applyAlignment="1">
      <alignment vertical="center" wrapText="1"/>
    </xf>
    <xf numFmtId="164" fontId="33" fillId="4" borderId="184" xfId="1" applyNumberFormat="1" applyFont="1" applyFill="1" applyBorder="1" applyAlignment="1">
      <alignment vertical="center"/>
    </xf>
    <xf numFmtId="4" fontId="32" fillId="0" borderId="0" xfId="1" applyNumberFormat="1" applyFont="1"/>
    <xf numFmtId="4" fontId="32" fillId="9" borderId="0" xfId="1" applyNumberFormat="1" applyFont="1" applyFill="1"/>
    <xf numFmtId="4" fontId="0" fillId="0" borderId="0" xfId="0" applyNumberFormat="1"/>
    <xf numFmtId="164" fontId="28" fillId="0" borderId="0" xfId="1" applyNumberFormat="1" applyFont="1" applyAlignment="1">
      <alignment vertical="center"/>
    </xf>
    <xf numFmtId="164" fontId="29" fillId="0" borderId="48" xfId="1" applyNumberFormat="1" applyFont="1" applyBorder="1" applyAlignment="1">
      <alignment vertical="center"/>
    </xf>
    <xf numFmtId="164" fontId="29" fillId="0" borderId="49" xfId="1" applyNumberFormat="1" applyFont="1" applyBorder="1" applyAlignment="1">
      <alignment vertical="center"/>
    </xf>
    <xf numFmtId="164" fontId="29" fillId="0" borderId="140" xfId="1" applyNumberFormat="1" applyFont="1" applyBorder="1" applyAlignment="1">
      <alignment vertical="center"/>
    </xf>
    <xf numFmtId="164" fontId="29" fillId="4" borderId="50" xfId="1" applyNumberFormat="1" applyFont="1" applyFill="1" applyBorder="1" applyAlignment="1">
      <alignment vertical="center"/>
    </xf>
    <xf numFmtId="164" fontId="29" fillId="0" borderId="50" xfId="1" applyNumberFormat="1" applyFont="1" applyBorder="1" applyAlignment="1">
      <alignment vertical="center"/>
    </xf>
    <xf numFmtId="164" fontId="29" fillId="0" borderId="54" xfId="1" applyNumberFormat="1" applyFont="1" applyBorder="1" applyAlignment="1">
      <alignment vertical="center"/>
    </xf>
    <xf numFmtId="164" fontId="29" fillId="0" borderId="41" xfId="1" applyNumberFormat="1" applyFont="1" applyBorder="1" applyAlignment="1">
      <alignment vertical="center"/>
    </xf>
    <xf numFmtId="164" fontId="29" fillId="0" borderId="42" xfId="1" applyNumberFormat="1" applyFont="1" applyBorder="1" applyAlignment="1">
      <alignment vertical="center"/>
    </xf>
    <xf numFmtId="164" fontId="29" fillId="4" borderId="42" xfId="1" applyNumberFormat="1" applyFont="1" applyFill="1" applyBorder="1" applyAlignment="1">
      <alignment vertical="center"/>
    </xf>
    <xf numFmtId="164" fontId="13" fillId="5" borderId="56" xfId="1" applyNumberFormat="1" applyFont="1" applyFill="1" applyBorder="1" applyAlignment="1">
      <alignment vertical="center"/>
    </xf>
    <xf numFmtId="164" fontId="13" fillId="5" borderId="57" xfId="1" applyNumberFormat="1" applyFont="1" applyFill="1" applyBorder="1" applyAlignment="1">
      <alignment vertical="center"/>
    </xf>
    <xf numFmtId="164" fontId="13" fillId="5" borderId="58" xfId="1" applyNumberFormat="1" applyFont="1" applyFill="1" applyBorder="1" applyAlignment="1">
      <alignment vertical="center"/>
    </xf>
    <xf numFmtId="164" fontId="13" fillId="4" borderId="58" xfId="1" applyNumberFormat="1" applyFont="1" applyFill="1" applyBorder="1" applyAlignment="1">
      <alignment vertical="center"/>
    </xf>
    <xf numFmtId="4" fontId="28" fillId="0" borderId="0" xfId="1" applyNumberFormat="1" applyFont="1" applyBorder="1"/>
    <xf numFmtId="0" fontId="40" fillId="0" borderId="185" xfId="1" applyFont="1" applyBorder="1" applyAlignment="1">
      <alignment horizontal="centerContinuous" vertical="center" wrapText="1"/>
    </xf>
    <xf numFmtId="0" fontId="31" fillId="0" borderId="185" xfId="1" applyFont="1" applyBorder="1" applyAlignment="1">
      <alignment horizontal="centerContinuous" vertical="center" wrapText="1"/>
    </xf>
    <xf numFmtId="0" fontId="31" fillId="10" borderId="185" xfId="1" applyFont="1" applyFill="1" applyBorder="1" applyAlignment="1">
      <alignment horizontal="centerContinuous" vertical="center" wrapText="1"/>
    </xf>
    <xf numFmtId="0" fontId="31" fillId="0" borderId="186" xfId="1" applyFont="1" applyBorder="1" applyAlignment="1">
      <alignment horizontal="centerContinuous" vertical="center" wrapText="1"/>
    </xf>
    <xf numFmtId="0" fontId="31" fillId="8" borderId="186" xfId="1" applyFont="1" applyFill="1" applyBorder="1" applyAlignment="1">
      <alignment horizontal="centerContinuous" vertical="center" wrapText="1"/>
    </xf>
    <xf numFmtId="0" fontId="31" fillId="0" borderId="187" xfId="1" applyFont="1" applyBorder="1" applyAlignment="1">
      <alignment horizontal="centerContinuous" vertical="center" wrapText="1"/>
    </xf>
    <xf numFmtId="164" fontId="28" fillId="0" borderId="188" xfId="1" applyNumberFormat="1" applyFont="1" applyBorder="1" applyAlignment="1">
      <alignment vertical="center"/>
    </xf>
    <xf numFmtId="164" fontId="33" fillId="4" borderId="191" xfId="1" applyNumberFormat="1" applyFont="1" applyFill="1" applyBorder="1" applyAlignment="1">
      <alignment vertical="center"/>
    </xf>
    <xf numFmtId="10" fontId="14" fillId="0" borderId="194" xfId="1" applyNumberFormat="1" applyFont="1" applyBorder="1" applyAlignment="1">
      <alignment horizontal="center" vertical="center"/>
    </xf>
    <xf numFmtId="10" fontId="14" fillId="0" borderId="195" xfId="1" applyNumberFormat="1" applyFont="1" applyBorder="1" applyAlignment="1">
      <alignment horizontal="center"/>
    </xf>
    <xf numFmtId="0" fontId="8" fillId="0" borderId="181" xfId="1" applyFont="1" applyBorder="1" applyAlignment="1">
      <alignment horizontal="center" wrapText="1"/>
    </xf>
    <xf numFmtId="10" fontId="28" fillId="0" borderId="194" xfId="1" applyNumberFormat="1" applyFont="1" applyBorder="1" applyAlignment="1">
      <alignment horizontal="center" vertical="center"/>
    </xf>
    <xf numFmtId="10" fontId="28" fillId="0" borderId="196" xfId="1" applyNumberFormat="1" applyFont="1" applyBorder="1" applyAlignment="1">
      <alignment horizontal="center" vertical="center"/>
    </xf>
    <xf numFmtId="10" fontId="14" fillId="6" borderId="197" xfId="1" applyNumberFormat="1" applyFont="1" applyFill="1" applyBorder="1" applyAlignment="1">
      <alignment horizontal="center" vertical="center"/>
    </xf>
    <xf numFmtId="10" fontId="8" fillId="3" borderId="193" xfId="1" applyNumberFormat="1" applyFont="1" applyFill="1" applyBorder="1" applyAlignment="1">
      <alignment horizontal="center" vertical="center"/>
    </xf>
    <xf numFmtId="10" fontId="14" fillId="2" borderId="198" xfId="1" applyNumberFormat="1" applyFont="1" applyFill="1" applyBorder="1" applyAlignment="1">
      <alignment horizontal="center" vertical="center"/>
    </xf>
    <xf numFmtId="10" fontId="14" fillId="3" borderId="198" xfId="1" applyNumberFormat="1" applyFont="1" applyFill="1" applyBorder="1" applyAlignment="1">
      <alignment horizontal="center" vertical="center"/>
    </xf>
    <xf numFmtId="0" fontId="10" fillId="4" borderId="199" xfId="1" applyFont="1" applyFill="1" applyBorder="1" applyAlignment="1">
      <alignment horizontal="centerContinuous" vertical="center" wrapText="1"/>
    </xf>
    <xf numFmtId="0" fontId="13" fillId="4" borderId="110" xfId="1" applyFont="1" applyFill="1" applyBorder="1" applyAlignment="1">
      <alignment horizontal="centerContinuous" vertical="center" wrapText="1"/>
    </xf>
    <xf numFmtId="164" fontId="14" fillId="0" borderId="200" xfId="1" applyNumberFormat="1" applyFont="1" applyBorder="1" applyAlignment="1">
      <alignment vertical="center"/>
    </xf>
    <xf numFmtId="167" fontId="14" fillId="0" borderId="47" xfId="1" applyNumberFormat="1" applyFont="1" applyBorder="1" applyAlignment="1">
      <alignment horizontal="centerContinuous"/>
    </xf>
    <xf numFmtId="0" fontId="8" fillId="0" borderId="201" xfId="1" applyFont="1" applyBorder="1" applyAlignment="1">
      <alignment horizontal="centerContinuous" vertical="center" wrapText="1"/>
    </xf>
    <xf numFmtId="164" fontId="28" fillId="0" borderId="51" xfId="1" applyNumberFormat="1" applyFont="1" applyBorder="1" applyAlignment="1">
      <alignment vertical="center"/>
    </xf>
    <xf numFmtId="168" fontId="28" fillId="0" borderId="51" xfId="1" quotePrefix="1" applyNumberFormat="1" applyFont="1" applyBorder="1" applyAlignment="1">
      <alignment horizontal="center" vertical="center"/>
    </xf>
    <xf numFmtId="164" fontId="28" fillId="0" borderId="55" xfId="1" applyNumberFormat="1" applyFont="1" applyBorder="1" applyAlignment="1">
      <alignment vertical="center"/>
    </xf>
    <xf numFmtId="164" fontId="14" fillId="5" borderId="59" xfId="1" applyNumberFormat="1" applyFont="1" applyFill="1" applyBorder="1" applyAlignment="1">
      <alignment vertical="center"/>
    </xf>
    <xf numFmtId="164" fontId="8" fillId="3" borderId="63" xfId="1" applyNumberFormat="1" applyFont="1" applyFill="1" applyBorder="1" applyAlignment="1">
      <alignment vertical="center"/>
    </xf>
    <xf numFmtId="164" fontId="14" fillId="4" borderId="202" xfId="1" applyNumberFormat="1" applyFont="1" applyFill="1" applyBorder="1" applyAlignment="1">
      <alignment vertical="center"/>
    </xf>
    <xf numFmtId="164" fontId="14" fillId="3" borderId="202" xfId="1" applyNumberFormat="1" applyFont="1" applyFill="1" applyBorder="1" applyAlignment="1">
      <alignment vertical="center"/>
    </xf>
    <xf numFmtId="0" fontId="2" fillId="0" borderId="31" xfId="1" applyBorder="1"/>
    <xf numFmtId="10" fontId="26" fillId="0" borderId="205" xfId="1" applyNumberFormat="1" applyFont="1" applyBorder="1" applyAlignment="1">
      <alignment horizontal="center" vertical="center"/>
    </xf>
    <xf numFmtId="0" fontId="24" fillId="0" borderId="111" xfId="1" applyFont="1" applyBorder="1" applyAlignment="1">
      <alignment vertical="center"/>
    </xf>
    <xf numFmtId="10" fontId="18" fillId="0" borderId="195" xfId="1" applyNumberFormat="1" applyFont="1" applyBorder="1" applyAlignment="1">
      <alignment horizontal="center" vertical="center"/>
    </xf>
    <xf numFmtId="0" fontId="8" fillId="0" borderId="206" xfId="1" applyFont="1" applyBorder="1" applyAlignment="1">
      <alignment horizontal="centerContinuous" wrapText="1"/>
    </xf>
    <xf numFmtId="10" fontId="29" fillId="0" borderId="194" xfId="1" applyNumberFormat="1" applyFont="1" applyBorder="1" applyAlignment="1">
      <alignment horizontal="center" vertical="center"/>
    </xf>
    <xf numFmtId="10" fontId="29" fillId="0" borderId="196" xfId="1" applyNumberFormat="1" applyFont="1" applyBorder="1" applyAlignment="1">
      <alignment horizontal="center" vertical="center"/>
    </xf>
    <xf numFmtId="10" fontId="13" fillId="6" borderId="197" xfId="1" applyNumberFormat="1" applyFont="1" applyFill="1" applyBorder="1" applyAlignment="1">
      <alignment horizontal="center" vertical="center"/>
    </xf>
    <xf numFmtId="10" fontId="29" fillId="0" borderId="193" xfId="1" applyNumberFormat="1" applyFont="1" applyBorder="1" applyAlignment="1">
      <alignment horizontal="center" vertical="center"/>
    </xf>
    <xf numFmtId="10" fontId="13" fillId="2" borderId="207" xfId="1" applyNumberFormat="1" applyFont="1" applyFill="1" applyBorder="1" applyAlignment="1">
      <alignment horizontal="center" vertical="center"/>
    </xf>
    <xf numFmtId="0" fontId="24" fillId="4" borderId="80" xfId="1" applyFont="1" applyFill="1" applyBorder="1" applyAlignment="1">
      <alignment horizontal="centerContinuous" vertical="center"/>
    </xf>
    <xf numFmtId="0" fontId="18" fillId="4" borderId="208" xfId="1" applyFont="1" applyFill="1" applyBorder="1" applyAlignment="1">
      <alignment horizontal="center" vertical="center" wrapText="1"/>
    </xf>
    <xf numFmtId="164" fontId="26" fillId="4" borderId="209" xfId="1" applyNumberFormat="1" applyFont="1" applyFill="1" applyBorder="1" applyAlignment="1">
      <alignment vertical="center"/>
    </xf>
    <xf numFmtId="0" fontId="36" fillId="0" borderId="111" xfId="1" applyFont="1" applyBorder="1" applyAlignment="1">
      <alignment horizontal="center" vertical="center"/>
    </xf>
    <xf numFmtId="164" fontId="26" fillId="4" borderId="108" xfId="1" applyNumberFormat="1" applyFont="1" applyFill="1" applyBorder="1" applyAlignment="1">
      <alignment vertical="center"/>
    </xf>
    <xf numFmtId="0" fontId="9" fillId="0" borderId="210" xfId="1" applyFont="1" applyBorder="1" applyAlignment="1">
      <alignment horizontal="centerContinuous" vertical="center" wrapText="1"/>
    </xf>
    <xf numFmtId="164" fontId="29" fillId="4" borderId="211" xfId="1" applyNumberFormat="1" applyFont="1" applyFill="1" applyBorder="1" applyAlignment="1">
      <alignment vertical="center"/>
    </xf>
    <xf numFmtId="164" fontId="29" fillId="4" borderId="212" xfId="1" applyNumberFormat="1" applyFont="1" applyFill="1" applyBorder="1" applyAlignment="1">
      <alignment vertical="center"/>
    </xf>
    <xf numFmtId="164" fontId="29" fillId="4" borderId="190" xfId="1" applyNumberFormat="1" applyFont="1" applyFill="1" applyBorder="1" applyAlignment="1">
      <alignment vertical="center"/>
    </xf>
    <xf numFmtId="164" fontId="13" fillId="4" borderId="213" xfId="1" applyNumberFormat="1" applyFont="1" applyFill="1" applyBorder="1" applyAlignment="1">
      <alignment vertical="center"/>
    </xf>
    <xf numFmtId="164" fontId="28" fillId="4" borderId="189" xfId="1" applyNumberFormat="1" applyFont="1" applyFill="1" applyBorder="1" applyAlignment="1">
      <alignment vertical="center"/>
    </xf>
    <xf numFmtId="164" fontId="13" fillId="4" borderId="214" xfId="1" applyNumberFormat="1" applyFont="1" applyFill="1" applyBorder="1" applyAlignment="1">
      <alignment vertical="center"/>
    </xf>
    <xf numFmtId="0" fontId="33" fillId="0" borderId="169" xfId="1" applyFont="1" applyBorder="1" applyAlignment="1">
      <alignment horizontal="center" vertical="center" wrapText="1"/>
    </xf>
    <xf numFmtId="0" fontId="1" fillId="0" borderId="170" xfId="0" applyFont="1" applyBorder="1" applyAlignment="1">
      <alignment horizontal="center" vertical="center" wrapText="1"/>
    </xf>
    <xf numFmtId="0" fontId="33" fillId="8" borderId="175" xfId="1" applyFont="1" applyFill="1" applyBorder="1" applyAlignment="1">
      <alignment horizontal="center" vertical="center" wrapText="1"/>
    </xf>
    <xf numFmtId="0" fontId="0" fillId="0" borderId="174" xfId="0" applyBorder="1" applyAlignment="1">
      <alignment vertical="center"/>
    </xf>
    <xf numFmtId="0" fontId="0" fillId="0" borderId="179" xfId="0" applyBorder="1" applyAlignment="1">
      <alignment vertical="center"/>
    </xf>
    <xf numFmtId="0" fontId="8" fillId="0" borderId="0" xfId="1" applyFont="1" applyBorder="1" applyAlignment="1">
      <alignment horizontal="right"/>
    </xf>
    <xf numFmtId="164" fontId="38" fillId="0" borderId="131" xfId="1" applyNumberFormat="1" applyFont="1" applyFill="1" applyBorder="1" applyAlignment="1">
      <alignment horizontal="right" vertical="center" wrapText="1"/>
    </xf>
    <xf numFmtId="164" fontId="38" fillId="0" borderId="180" xfId="1" applyNumberFormat="1" applyFont="1" applyFill="1" applyBorder="1" applyAlignment="1">
      <alignment horizontal="right" vertical="center" wrapText="1"/>
    </xf>
    <xf numFmtId="0" fontId="9" fillId="4" borderId="2" xfId="1" applyFont="1" applyFill="1" applyBorder="1" applyAlignment="1">
      <alignment horizontal="center" vertical="center" wrapText="1"/>
    </xf>
    <xf numFmtId="0" fontId="2" fillId="0" borderId="3" xfId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2" fillId="0" borderId="7" xfId="1" applyBorder="1" applyAlignment="1">
      <alignment horizontal="center" vertical="center"/>
    </xf>
    <xf numFmtId="0" fontId="8" fillId="2" borderId="5" xfId="1" applyFont="1" applyFill="1" applyBorder="1" applyAlignment="1">
      <alignment horizontal="center" vertical="center" wrapText="1"/>
    </xf>
    <xf numFmtId="0" fontId="2" fillId="0" borderId="10" xfId="1" applyBorder="1" applyAlignment="1">
      <alignment horizontal="center" vertical="center" wrapText="1"/>
    </xf>
    <xf numFmtId="0" fontId="8" fillId="2" borderId="192" xfId="1" applyFont="1" applyFill="1" applyBorder="1" applyAlignment="1">
      <alignment horizontal="center" vertical="center" wrapText="1"/>
    </xf>
    <xf numFmtId="0" fontId="2" fillId="0" borderId="193" xfId="1" applyBorder="1" applyAlignment="1">
      <alignment horizontal="center" vertical="center" wrapText="1"/>
    </xf>
    <xf numFmtId="165" fontId="18" fillId="2" borderId="203" xfId="1" applyNumberFormat="1" applyFont="1" applyFill="1" applyBorder="1" applyAlignment="1">
      <alignment horizontal="center" vertical="center" wrapText="1"/>
    </xf>
    <xf numFmtId="0" fontId="0" fillId="0" borderId="204" xfId="0" applyBorder="1" applyAlignment="1">
      <alignment horizontal="center" vertical="center" wrapText="1"/>
    </xf>
  </cellXfs>
  <cellStyles count="11">
    <cellStyle name="10BOLD" xfId="2"/>
    <cellStyle name="Millares 2" xfId="9"/>
    <cellStyle name="No-definido" xfId="3"/>
    <cellStyle name="Normal" xfId="0" builtinId="0"/>
    <cellStyle name="Normal 2" xfId="1"/>
    <cellStyle name="Normal 2 2" xfId="7"/>
    <cellStyle name="Normal 3" xfId="4"/>
    <cellStyle name="Normal 4" xfId="5"/>
    <cellStyle name="Normal 5" xfId="6"/>
    <cellStyle name="Normal 6" xfId="8"/>
    <cellStyle name="Porcentaje 2" xfId="10"/>
  </cellStyles>
  <dxfs count="0"/>
  <tableStyles count="0" defaultTableStyle="TableStyleMedium2" defaultPivotStyle="PivotStyleLight16"/>
  <colors>
    <mruColors>
      <color rgb="FF000066"/>
      <color rgb="FFCCECFF"/>
      <color rgb="FF66FFFF"/>
      <color rgb="FF66CCFF"/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133350</xdr:rowOff>
    </xdr:from>
    <xdr:to>
      <xdr:col>2</xdr:col>
      <xdr:colOff>9525</xdr:colOff>
      <xdr:row>4</xdr:row>
      <xdr:rowOff>47625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33350"/>
          <a:ext cx="200977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571500</xdr:colOff>
      <xdr:row>1</xdr:row>
      <xdr:rowOff>28575</xdr:rowOff>
    </xdr:from>
    <xdr:to>
      <xdr:col>9</xdr:col>
      <xdr:colOff>276225</xdr:colOff>
      <xdr:row>4</xdr:row>
      <xdr:rowOff>152400</xdr:rowOff>
    </xdr:to>
    <xdr:sp macro="" textlink="">
      <xdr:nvSpPr>
        <xdr:cNvPr id="4" name="Text Box 8"/>
        <xdr:cNvSpPr txBox="1">
          <a:spLocks noChangeArrowheads="1"/>
        </xdr:cNvSpPr>
      </xdr:nvSpPr>
      <xdr:spPr bwMode="auto">
        <a:xfrm>
          <a:off x="3171825" y="314325"/>
          <a:ext cx="6572250" cy="609600"/>
        </a:xfrm>
        <a:prstGeom prst="rect">
          <a:avLst/>
        </a:prstGeom>
        <a:solidFill>
          <a:srgbClr val="DDDDDD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45791" dir="2021404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41148" rIns="36576" bIns="41148" anchor="ctr" upright="1"/>
        <a:lstStyle/>
        <a:p>
          <a:pPr algn="ctr" rtl="0"/>
          <a:r>
            <a:rPr lang="es-ES" sz="1100" b="1" i="0" baseline="0">
              <a:effectLst/>
              <a:latin typeface="Comic Sans MS" panose="030F0702030302020204" pitchFamily="66" charset="0"/>
              <a:ea typeface="+mn-ea"/>
              <a:cs typeface="+mn-cs"/>
            </a:rPr>
            <a:t>GASTU ARAUA BIDERATZEA / INSTRUMENTACIÓN "REGLA DE GASTO" </a:t>
          </a:r>
        </a:p>
        <a:p>
          <a:pPr algn="ctr" rtl="0"/>
          <a:r>
            <a:rPr lang="es-ES" sz="1100" b="1" i="0" baseline="0">
              <a:effectLst/>
              <a:latin typeface="Comic Sans MS" panose="030F0702030302020204" pitchFamily="66" charset="0"/>
              <a:ea typeface="+mn-ea"/>
              <a:cs typeface="+mn-cs"/>
            </a:rPr>
            <a:t>LIQUIDACIÓN 2018  Y LÍMITE DE GASTO PARA 2019</a:t>
          </a:r>
          <a:endParaRPr lang="es-ES" sz="1200" b="1" i="0" u="none" strike="noStrike" baseline="0">
            <a:solidFill>
              <a:srgbClr val="000000"/>
            </a:solidFill>
            <a:latin typeface="Comic Sans MS"/>
          </a:endParaRPr>
        </a:p>
      </xdr:txBody>
    </xdr:sp>
    <xdr:clientData/>
  </xdr:twoCellAnchor>
  <xdr:twoCellAnchor>
    <xdr:from>
      <xdr:col>9</xdr:col>
      <xdr:colOff>676275</xdr:colOff>
      <xdr:row>0</xdr:row>
      <xdr:rowOff>47625</xdr:rowOff>
    </xdr:from>
    <xdr:to>
      <xdr:col>11</xdr:col>
      <xdr:colOff>828675</xdr:colOff>
      <xdr:row>3</xdr:row>
      <xdr:rowOff>57150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8791575" y="47625"/>
          <a:ext cx="2133600" cy="619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857250</xdr:colOff>
      <xdr:row>8</xdr:row>
      <xdr:rowOff>57151</xdr:rowOff>
    </xdr:from>
    <xdr:ext cx="6629400" cy="628650"/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228725" y="1485901"/>
          <a:ext cx="6629400" cy="628650"/>
        </a:xfrm>
        <a:prstGeom prst="rect">
          <a:avLst/>
        </a:prstGeom>
        <a:solidFill>
          <a:srgbClr val="DDDDDD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45791" dir="2021404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41148" rIns="36576" bIns="41148" anchor="ctr" upright="1"/>
        <a:lstStyle/>
        <a:p>
          <a:pPr algn="ctr" rtl="0">
            <a:defRPr sz="1000"/>
          </a:pPr>
          <a:r>
            <a:rPr lang="es-ES" sz="1100" b="1" i="0" u="none" strike="noStrike" baseline="0">
              <a:solidFill>
                <a:srgbClr val="000000"/>
              </a:solidFill>
              <a:latin typeface="Comic Sans MS"/>
            </a:rPr>
            <a:t>GASTU ARAUA BIDERATZEA / INSTRUMENTACIÓN "REGLA DE GASTO" 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ES" sz="1100" b="1">
              <a:effectLst/>
              <a:latin typeface="Comic Sans MS" panose="030F0702030302020204" pitchFamily="66" charset="0"/>
            </a:rPr>
            <a:t>LIQUIDACIÓN 2018</a:t>
          </a:r>
          <a:endParaRPr lang="es-ES" sz="1100" b="1" i="0" u="none" strike="noStrike" baseline="0">
            <a:solidFill>
              <a:srgbClr val="000000"/>
            </a:solidFill>
            <a:latin typeface="Comic Sans MS"/>
          </a:endParaRPr>
        </a:p>
      </xdr:txBody>
    </xdr:sp>
    <xdr:clientData/>
  </xdr:oneCellAnchor>
  <xdr:twoCellAnchor>
    <xdr:from>
      <xdr:col>3</xdr:col>
      <xdr:colOff>1123951</xdr:colOff>
      <xdr:row>3</xdr:row>
      <xdr:rowOff>133350</xdr:rowOff>
    </xdr:from>
    <xdr:to>
      <xdr:col>6</xdr:col>
      <xdr:colOff>38101</xdr:colOff>
      <xdr:row>7</xdr:row>
      <xdr:rowOff>123825</xdr:rowOff>
    </xdr:to>
    <xdr:sp macro="" textlink="">
      <xdr:nvSpPr>
        <xdr:cNvPr id="3" name="Text Box 5"/>
        <xdr:cNvSpPr txBox="1">
          <a:spLocks noChangeArrowheads="1"/>
        </xdr:cNvSpPr>
      </xdr:nvSpPr>
      <xdr:spPr bwMode="auto">
        <a:xfrm>
          <a:off x="6610351" y="752475"/>
          <a:ext cx="226695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3</xdr:row>
      <xdr:rowOff>0</xdr:rowOff>
    </xdr:from>
    <xdr:to>
      <xdr:col>2</xdr:col>
      <xdr:colOff>1866900</xdr:colOff>
      <xdr:row>7</xdr:row>
      <xdr:rowOff>76200</xdr:rowOff>
    </xdr:to>
    <xdr:pic>
      <xdr:nvPicPr>
        <xdr:cNvPr id="4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619125"/>
          <a:ext cx="21336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695326</xdr:colOff>
      <xdr:row>19</xdr:row>
      <xdr:rowOff>0</xdr:rowOff>
    </xdr:from>
    <xdr:to>
      <xdr:col>4</xdr:col>
      <xdr:colOff>695326</xdr:colOff>
      <xdr:row>20</xdr:row>
      <xdr:rowOff>28575</xdr:rowOff>
    </xdr:to>
    <xdr:sp macro="" textlink="">
      <xdr:nvSpPr>
        <xdr:cNvPr id="5" name="Line 3"/>
        <xdr:cNvSpPr>
          <a:spLocks noChangeShapeType="1"/>
        </xdr:cNvSpPr>
      </xdr:nvSpPr>
      <xdr:spPr bwMode="auto">
        <a:xfrm flipV="1">
          <a:off x="7477126" y="4181475"/>
          <a:ext cx="0" cy="200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790575</xdr:colOff>
      <xdr:row>7</xdr:row>
      <xdr:rowOff>76200</xdr:rowOff>
    </xdr:from>
    <xdr:ext cx="6629400" cy="742949"/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162050" y="1400175"/>
          <a:ext cx="6629400" cy="742949"/>
        </a:xfrm>
        <a:prstGeom prst="rect">
          <a:avLst/>
        </a:prstGeom>
        <a:solidFill>
          <a:srgbClr val="DDDDDD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45791" dir="2021404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41148" rIns="36576" bIns="41148" anchor="ctr" upright="1"/>
        <a:lstStyle/>
        <a:p>
          <a:pPr algn="ctr" rtl="0">
            <a:defRPr sz="1000"/>
          </a:pPr>
          <a:r>
            <a:rPr lang="es-ES" sz="1100" b="1" i="0" u="none" strike="noStrike" baseline="0">
              <a:solidFill>
                <a:srgbClr val="000000"/>
              </a:solidFill>
              <a:latin typeface="Comic Sans MS"/>
            </a:rPr>
            <a:t>GASTU ARAUA BIDERATZEA / INSTRUMENTACIÓN "REGLA DE GASTO" 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ES" sz="1100" b="1">
              <a:effectLst/>
              <a:latin typeface="Comic Sans MS" panose="030F0702030302020204" pitchFamily="66" charset="0"/>
            </a:rPr>
            <a:t>LIQUIDACION 2018</a:t>
          </a:r>
          <a:endParaRPr lang="es-ES" sz="1100" b="1" i="0" u="none" strike="noStrike" baseline="0">
            <a:solidFill>
              <a:srgbClr val="000000"/>
            </a:solidFill>
            <a:latin typeface="Comic Sans MS"/>
          </a:endParaRPr>
        </a:p>
      </xdr:txBody>
    </xdr:sp>
    <xdr:clientData/>
  </xdr:oneCellAnchor>
  <xdr:twoCellAnchor>
    <xdr:from>
      <xdr:col>3</xdr:col>
      <xdr:colOff>1104900</xdr:colOff>
      <xdr:row>2</xdr:row>
      <xdr:rowOff>114300</xdr:rowOff>
    </xdr:from>
    <xdr:to>
      <xdr:col>6</xdr:col>
      <xdr:colOff>628651</xdr:colOff>
      <xdr:row>6</xdr:row>
      <xdr:rowOff>76200</xdr:rowOff>
    </xdr:to>
    <xdr:sp macro="" textlink="">
      <xdr:nvSpPr>
        <xdr:cNvPr id="3" name="Text Box 5"/>
        <xdr:cNvSpPr txBox="1">
          <a:spLocks noChangeArrowheads="1"/>
        </xdr:cNvSpPr>
      </xdr:nvSpPr>
      <xdr:spPr bwMode="auto">
        <a:xfrm>
          <a:off x="6591300" y="571500"/>
          <a:ext cx="2876551" cy="666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3</xdr:row>
      <xdr:rowOff>0</xdr:rowOff>
    </xdr:from>
    <xdr:to>
      <xdr:col>2</xdr:col>
      <xdr:colOff>1866900</xdr:colOff>
      <xdr:row>7</xdr:row>
      <xdr:rowOff>76200</xdr:rowOff>
    </xdr:to>
    <xdr:pic>
      <xdr:nvPicPr>
        <xdr:cNvPr id="4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619125"/>
          <a:ext cx="21336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638175</xdr:colOff>
      <xdr:row>19</xdr:row>
      <xdr:rowOff>9525</xdr:rowOff>
    </xdr:from>
    <xdr:to>
      <xdr:col>3</xdr:col>
      <xdr:colOff>638175</xdr:colOff>
      <xdr:row>20</xdr:row>
      <xdr:rowOff>38100</xdr:rowOff>
    </xdr:to>
    <xdr:sp macro="" textlink="">
      <xdr:nvSpPr>
        <xdr:cNvPr id="8" name="Line 3"/>
        <xdr:cNvSpPr>
          <a:spLocks noChangeShapeType="1"/>
        </xdr:cNvSpPr>
      </xdr:nvSpPr>
      <xdr:spPr bwMode="auto">
        <a:xfrm flipV="1">
          <a:off x="6124575" y="4276725"/>
          <a:ext cx="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619125</xdr:colOff>
      <xdr:row>19</xdr:row>
      <xdr:rowOff>9525</xdr:rowOff>
    </xdr:from>
    <xdr:to>
      <xdr:col>4</xdr:col>
      <xdr:colOff>619125</xdr:colOff>
      <xdr:row>20</xdr:row>
      <xdr:rowOff>38100</xdr:rowOff>
    </xdr:to>
    <xdr:sp macro="" textlink="">
      <xdr:nvSpPr>
        <xdr:cNvPr id="9" name="Line 3"/>
        <xdr:cNvSpPr>
          <a:spLocks noChangeShapeType="1"/>
        </xdr:cNvSpPr>
      </xdr:nvSpPr>
      <xdr:spPr bwMode="auto">
        <a:xfrm flipV="1">
          <a:off x="7400925" y="4276725"/>
          <a:ext cx="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723900</xdr:colOff>
      <xdr:row>18</xdr:row>
      <xdr:rowOff>0</xdr:rowOff>
    </xdr:from>
    <xdr:to>
      <xdr:col>4</xdr:col>
      <xdr:colOff>723900</xdr:colOff>
      <xdr:row>20</xdr:row>
      <xdr:rowOff>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 flipV="1">
          <a:off x="4762500" y="3619500"/>
          <a:ext cx="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47625</xdr:rowOff>
    </xdr:from>
    <xdr:to>
      <xdr:col>2</xdr:col>
      <xdr:colOff>1876425</xdr:colOff>
      <xdr:row>4</xdr:row>
      <xdr:rowOff>123825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71475"/>
          <a:ext cx="21431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1428750</xdr:colOff>
      <xdr:row>4</xdr:row>
      <xdr:rowOff>123825</xdr:rowOff>
    </xdr:from>
    <xdr:to>
      <xdr:col>9</xdr:col>
      <xdr:colOff>647701</xdr:colOff>
      <xdr:row>8</xdr:row>
      <xdr:rowOff>161925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1771650" y="771525"/>
          <a:ext cx="7019926" cy="685800"/>
        </a:xfrm>
        <a:prstGeom prst="rect">
          <a:avLst/>
        </a:prstGeom>
        <a:solidFill>
          <a:srgbClr val="DDDDDD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45791" dir="2021404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41148" rIns="36576" bIns="41148" anchor="ctr" upright="1"/>
        <a:lstStyle/>
        <a:p>
          <a:pPr algn="ctr" rtl="0"/>
          <a:r>
            <a:rPr lang="es-ES" sz="1100" b="1" i="0" baseline="0">
              <a:effectLst/>
              <a:latin typeface="Comic Sans MS" panose="030F0702030302020204" pitchFamily="66" charset="0"/>
              <a:ea typeface="+mn-ea"/>
              <a:cs typeface="+mn-cs"/>
            </a:rPr>
            <a:t>GASTU ARAUA BIDERATZEA / INSTRUMENTACIÓN "REGLA DE GASTO" </a:t>
          </a:r>
          <a:endParaRPr lang="es-ES" sz="1100" i="0">
            <a:effectLst/>
            <a:latin typeface="Comic Sans MS" panose="030F0702030302020204" pitchFamily="66" charset="0"/>
          </a:endParaRPr>
        </a:p>
        <a:p>
          <a:pPr algn="ctr" rtl="0" eaLnBrk="1" fontAlgn="auto" latinLnBrk="0" hangingPunct="1"/>
          <a:r>
            <a:rPr lang="es-ES" sz="1100" b="1">
              <a:effectLst/>
              <a:latin typeface="Comic Sans MS" panose="030F0702030302020204" pitchFamily="66" charset="0"/>
              <a:ea typeface="+mn-ea"/>
              <a:cs typeface="+mn-cs"/>
            </a:rPr>
            <a:t>LIQUIDACIÓN 2018</a:t>
          </a:r>
          <a:endParaRPr lang="es-ES" sz="1100">
            <a:effectLst/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8</xdr:col>
      <xdr:colOff>704849</xdr:colOff>
      <xdr:row>0</xdr:row>
      <xdr:rowOff>76200</xdr:rowOff>
    </xdr:from>
    <xdr:to>
      <xdr:col>11</xdr:col>
      <xdr:colOff>514350</xdr:colOff>
      <xdr:row>4</xdr:row>
      <xdr:rowOff>66675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8000999" y="76200"/>
          <a:ext cx="2352676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9</xdr:col>
      <xdr:colOff>0</xdr:colOff>
      <xdr:row>18</xdr:row>
      <xdr:rowOff>0</xdr:rowOff>
    </xdr:from>
    <xdr:to>
      <xdr:col>9</xdr:col>
      <xdr:colOff>0</xdr:colOff>
      <xdr:row>20</xdr:row>
      <xdr:rowOff>0</xdr:rowOff>
    </xdr:to>
    <xdr:sp macro="" textlink="">
      <xdr:nvSpPr>
        <xdr:cNvPr id="6" name="Line 3"/>
        <xdr:cNvSpPr>
          <a:spLocks noChangeShapeType="1"/>
        </xdr:cNvSpPr>
      </xdr:nvSpPr>
      <xdr:spPr bwMode="auto">
        <a:xfrm flipV="1">
          <a:off x="8143875" y="3619500"/>
          <a:ext cx="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66675</xdr:rowOff>
    </xdr:from>
    <xdr:to>
      <xdr:col>2</xdr:col>
      <xdr:colOff>2266950</xdr:colOff>
      <xdr:row>5</xdr:row>
      <xdr:rowOff>114300</xdr:rowOff>
    </xdr:to>
    <xdr:pic>
      <xdr:nvPicPr>
        <xdr:cNvPr id="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228600"/>
          <a:ext cx="25336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885825</xdr:colOff>
      <xdr:row>0</xdr:row>
      <xdr:rowOff>66675</xdr:rowOff>
    </xdr:from>
    <xdr:to>
      <xdr:col>10</xdr:col>
      <xdr:colOff>276225</xdr:colOff>
      <xdr:row>4</xdr:row>
      <xdr:rowOff>114300</xdr:rowOff>
    </xdr:to>
    <xdr:sp macro="" textlink="">
      <xdr:nvSpPr>
        <xdr:cNvPr id="3" name="Text Box 9"/>
        <xdr:cNvSpPr txBox="1">
          <a:spLocks noChangeArrowheads="1"/>
        </xdr:cNvSpPr>
      </xdr:nvSpPr>
      <xdr:spPr bwMode="auto">
        <a:xfrm>
          <a:off x="7781925" y="66675"/>
          <a:ext cx="2333625" cy="695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962025</xdr:colOff>
      <xdr:row>19</xdr:row>
      <xdr:rowOff>95250</xdr:rowOff>
    </xdr:from>
    <xdr:to>
      <xdr:col>5</xdr:col>
      <xdr:colOff>962025</xdr:colOff>
      <xdr:row>22</xdr:row>
      <xdr:rowOff>0</xdr:rowOff>
    </xdr:to>
    <xdr:sp macro="" textlink="">
      <xdr:nvSpPr>
        <xdr:cNvPr id="4" name="Line 10"/>
        <xdr:cNvSpPr>
          <a:spLocks noChangeShapeType="1"/>
        </xdr:cNvSpPr>
      </xdr:nvSpPr>
      <xdr:spPr bwMode="auto">
        <a:xfrm flipV="1">
          <a:off x="5895975" y="4095750"/>
          <a:ext cx="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</xdr:col>
      <xdr:colOff>1743074</xdr:colOff>
      <xdr:row>5</xdr:row>
      <xdr:rowOff>9525</xdr:rowOff>
    </xdr:from>
    <xdr:to>
      <xdr:col>7</xdr:col>
      <xdr:colOff>161924</xdr:colOff>
      <xdr:row>9</xdr:row>
      <xdr:rowOff>28575</xdr:rowOff>
    </xdr:to>
    <xdr:sp macro="" textlink="">
      <xdr:nvSpPr>
        <xdr:cNvPr id="5" name="Text Box 8"/>
        <xdr:cNvSpPr txBox="1">
          <a:spLocks noChangeArrowheads="1"/>
        </xdr:cNvSpPr>
      </xdr:nvSpPr>
      <xdr:spPr bwMode="auto">
        <a:xfrm>
          <a:off x="2028824" y="819150"/>
          <a:ext cx="6391275" cy="781050"/>
        </a:xfrm>
        <a:prstGeom prst="rect">
          <a:avLst/>
        </a:prstGeom>
        <a:solidFill>
          <a:srgbClr val="DDDDDD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45791" dir="2021404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41148" rIns="36576" bIns="41148" anchor="ctr" upright="1"/>
        <a:lstStyle/>
        <a:p>
          <a:pPr algn="ctr" rtl="0">
            <a:defRPr sz="1000"/>
          </a:pPr>
          <a:r>
            <a:rPr lang="es-ES" sz="1100" b="1" i="0" u="none" strike="noStrike" baseline="0">
              <a:solidFill>
                <a:srgbClr val="000000"/>
              </a:solidFill>
              <a:latin typeface="Comic Sans MS" panose="030F0702030302020204" pitchFamily="66" charset="0"/>
            </a:rPr>
            <a:t>GASTU ARAUA BIDERATZEA / INSTRUMENTACIÓN "REGLA DE GASTO" </a:t>
          </a:r>
        </a:p>
        <a:p>
          <a:pPr algn="ctr" rtl="0" eaLnBrk="1" fontAlgn="auto" latinLnBrk="0" hangingPunct="1"/>
          <a:r>
            <a:rPr lang="es-ES" sz="1100" b="1">
              <a:effectLst/>
              <a:latin typeface="Comic Sans MS" panose="030F0702030302020204" pitchFamily="66" charset="0"/>
              <a:ea typeface="+mn-ea"/>
              <a:cs typeface="+mn-cs"/>
            </a:rPr>
            <a:t>LIQUIDACIÓN 2018</a:t>
          </a:r>
          <a:endParaRPr lang="es-ES">
            <a:effectLst/>
            <a:latin typeface="Comic Sans MS" panose="030F0702030302020204" pitchFamily="66" charset="0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971550</xdr:colOff>
      <xdr:row>18</xdr:row>
      <xdr:rowOff>47625</xdr:rowOff>
    </xdr:from>
    <xdr:to>
      <xdr:col>4</xdr:col>
      <xdr:colOff>971550</xdr:colOff>
      <xdr:row>20</xdr:row>
      <xdr:rowOff>47625</xdr:rowOff>
    </xdr:to>
    <xdr:sp macro="" textlink="">
      <xdr:nvSpPr>
        <xdr:cNvPr id="2" name="Line 4"/>
        <xdr:cNvSpPr>
          <a:spLocks noChangeShapeType="1"/>
        </xdr:cNvSpPr>
      </xdr:nvSpPr>
      <xdr:spPr bwMode="auto">
        <a:xfrm flipV="1">
          <a:off x="4962525" y="3276600"/>
          <a:ext cx="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847725</xdr:colOff>
      <xdr:row>0</xdr:row>
      <xdr:rowOff>9525</xdr:rowOff>
    </xdr:from>
    <xdr:to>
      <xdr:col>7</xdr:col>
      <xdr:colOff>1009650</xdr:colOff>
      <xdr:row>4</xdr:row>
      <xdr:rowOff>0</xdr:rowOff>
    </xdr:to>
    <xdr:sp macro="" textlink="">
      <xdr:nvSpPr>
        <xdr:cNvPr id="3" name="Text Box 7"/>
        <xdr:cNvSpPr txBox="1">
          <a:spLocks noChangeArrowheads="1"/>
        </xdr:cNvSpPr>
      </xdr:nvSpPr>
      <xdr:spPr bwMode="auto">
        <a:xfrm>
          <a:off x="7229475" y="9525"/>
          <a:ext cx="2124075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38100</xdr:colOff>
      <xdr:row>0</xdr:row>
      <xdr:rowOff>57150</xdr:rowOff>
    </xdr:from>
    <xdr:to>
      <xdr:col>2</xdr:col>
      <xdr:colOff>1914525</xdr:colOff>
      <xdr:row>4</xdr:row>
      <xdr:rowOff>133350</xdr:rowOff>
    </xdr:to>
    <xdr:pic>
      <xdr:nvPicPr>
        <xdr:cNvPr id="4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57150"/>
          <a:ext cx="21431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2095499</xdr:colOff>
      <xdr:row>4</xdr:row>
      <xdr:rowOff>76200</xdr:rowOff>
    </xdr:from>
    <xdr:to>
      <xdr:col>6</xdr:col>
      <xdr:colOff>238124</xdr:colOff>
      <xdr:row>8</xdr:row>
      <xdr:rowOff>57150</xdr:rowOff>
    </xdr:to>
    <xdr:sp macro="" textlink="">
      <xdr:nvSpPr>
        <xdr:cNvPr id="5" name="Text Box 8"/>
        <xdr:cNvSpPr txBox="1">
          <a:spLocks noChangeArrowheads="1"/>
        </xdr:cNvSpPr>
      </xdr:nvSpPr>
      <xdr:spPr bwMode="auto">
        <a:xfrm>
          <a:off x="2419349" y="723900"/>
          <a:ext cx="5133975" cy="657225"/>
        </a:xfrm>
        <a:prstGeom prst="rect">
          <a:avLst/>
        </a:prstGeom>
        <a:solidFill>
          <a:srgbClr val="DDDDDD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45791" dir="2021404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41148" rIns="36576" bIns="41148" anchor="ctr" upright="1"/>
        <a:lstStyle/>
        <a:p>
          <a:pPr algn="ctr" rtl="0">
            <a:defRPr sz="1000"/>
          </a:pPr>
          <a:r>
            <a:rPr lang="es-ES" sz="1050" b="1" i="0" u="none" strike="noStrike" baseline="0">
              <a:solidFill>
                <a:srgbClr val="000000"/>
              </a:solidFill>
              <a:latin typeface="Comic Sans MS" panose="030F0702030302020204" pitchFamily="66" charset="0"/>
            </a:rPr>
            <a:t>GASTU ARAUA BIDERATZEA / INSTRUMENTACIÓN "REGLA DE GASTO" </a:t>
          </a:r>
        </a:p>
        <a:p>
          <a:pPr algn="ctr" rtl="0" eaLnBrk="1" fontAlgn="auto" latinLnBrk="0" hangingPunct="1"/>
          <a:r>
            <a:rPr lang="es-ES" sz="1100" b="1">
              <a:effectLst/>
              <a:latin typeface="Comic Sans MS" panose="030F0702030302020204" pitchFamily="66" charset="0"/>
              <a:ea typeface="+mn-ea"/>
              <a:cs typeface="+mn-cs"/>
            </a:rPr>
            <a:t>LIQUIDACIÓN 2018 </a:t>
          </a:r>
          <a:endParaRPr lang="es-ES" sz="1050">
            <a:effectLst/>
            <a:latin typeface="Comic Sans MS" panose="030F0702030302020204" pitchFamily="66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VA%20DISCO%20C/XLS/Finmes12/BASEG-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VA%20DISCO%20C/XLS/Liquid16/PREVISIO-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BASEG-I"/>
      <sheetName val="&quot;D&quot; y &quot;O&quot;"/>
    </sheetNames>
    <sheetDataSet>
      <sheetData sheetId="0"/>
      <sheetData sheetId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Ingresos sujetos a reparto 2016"/>
      <sheetName val="ProvFallCap3 I "/>
      <sheetName val="ProvFall UE"/>
      <sheetName val="Detalle"/>
      <sheetName val="Compar pte cobro-prov"/>
      <sheetName val="Compro Porc"/>
      <sheetName val="Imprimir"/>
      <sheetName val="Caratula"/>
      <sheetName val="RESUMEN"/>
      <sheetName val="Detalle Resultado"/>
      <sheetName val="Det Prov Fall"/>
      <sheetName val="Detalle Incorporación"/>
      <sheetName val="&quot;D&quot; y &quot;O&quot;"/>
      <sheetName val="Rtdocomp"/>
      <sheetName val="SEC-"/>
      <sheetName val="SEC-- Resumido"/>
      <sheetName val="ProvFall-Res"/>
      <sheetName val="AjusteFinanciero"/>
      <sheetName val="Calculo Ajuste"/>
      <sheetName val="FFFEL"/>
      <sheetName val="Detalle -OI"/>
      <sheetName val="C-Instit"/>
      <sheetName val="Ahorro Bruto-Neto"/>
      <sheetName val="Resuorga"/>
      <sheetName val="Real-Prev."/>
      <sheetName val="Inversiones"/>
      <sheetName val="Prov-Fall"/>
      <sheetName val="Ctafatha"/>
      <sheetName val="Ctafatha-Resumida"/>
      <sheetName val="No imprimir"/>
      <sheetName val="CRITE-PREL"/>
      <sheetName val="SEC-95 -sin tfcias."/>
      <sheetName val="Resumen Power"/>
      <sheetName val="OI Power"/>
      <sheetName val="Rtdocomp-Power"/>
      <sheetName val="Criterios-Power"/>
      <sheetName val="Acuerdo Reman"/>
      <sheetName val="Organigrama"/>
      <sheetName val="FFFEL-Antes de Norma Foral"/>
      <sheetName val="Ppto Propio"/>
      <sheetName val="Criterios"/>
      <sheetName val="Hoja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4"/>
  <sheetViews>
    <sheetView showGridLines="0" showZeros="0" tabSelected="1" workbookViewId="0">
      <selection activeCell="B10" sqref="B10"/>
    </sheetView>
  </sheetViews>
  <sheetFormatPr baseColWidth="10" defaultRowHeight="12.75" x14ac:dyDescent="0.2"/>
  <cols>
    <col min="1" max="1" width="1.7109375" style="2" customWidth="1"/>
    <col min="2" max="2" width="30.140625" style="2" customWidth="1"/>
    <col min="3" max="9" width="14.7109375" style="2" customWidth="1"/>
    <col min="10" max="12" width="14.85546875" style="2" customWidth="1"/>
    <col min="13" max="13" width="18.42578125" style="39" bestFit="1" customWidth="1"/>
    <col min="14" max="14" width="14.140625" style="2" bestFit="1" customWidth="1"/>
    <col min="15" max="258" width="11.42578125" style="2"/>
    <col min="259" max="259" width="1.140625" style="2" customWidth="1"/>
    <col min="260" max="260" width="1.7109375" style="2" customWidth="1"/>
    <col min="261" max="261" width="60" style="2" customWidth="1"/>
    <col min="262" max="265" width="14.7109375" style="2" customWidth="1"/>
    <col min="266" max="267" width="14.85546875" style="2" customWidth="1"/>
    <col min="268" max="268" width="1.7109375" style="2" customWidth="1"/>
    <col min="269" max="269" width="18.42578125" style="2" bestFit="1" customWidth="1"/>
    <col min="270" max="514" width="11.42578125" style="2"/>
    <col min="515" max="515" width="1.140625" style="2" customWidth="1"/>
    <col min="516" max="516" width="1.7109375" style="2" customWidth="1"/>
    <col min="517" max="517" width="60" style="2" customWidth="1"/>
    <col min="518" max="521" width="14.7109375" style="2" customWidth="1"/>
    <col min="522" max="523" width="14.85546875" style="2" customWidth="1"/>
    <col min="524" max="524" width="1.7109375" style="2" customWidth="1"/>
    <col min="525" max="525" width="18.42578125" style="2" bestFit="1" customWidth="1"/>
    <col min="526" max="770" width="11.42578125" style="2"/>
    <col min="771" max="771" width="1.140625" style="2" customWidth="1"/>
    <col min="772" max="772" width="1.7109375" style="2" customWidth="1"/>
    <col min="773" max="773" width="60" style="2" customWidth="1"/>
    <col min="774" max="777" width="14.7109375" style="2" customWidth="1"/>
    <col min="778" max="779" width="14.85546875" style="2" customWidth="1"/>
    <col min="780" max="780" width="1.7109375" style="2" customWidth="1"/>
    <col min="781" max="781" width="18.42578125" style="2" bestFit="1" customWidth="1"/>
    <col min="782" max="1026" width="11.42578125" style="2"/>
    <col min="1027" max="1027" width="1.140625" style="2" customWidth="1"/>
    <col min="1028" max="1028" width="1.7109375" style="2" customWidth="1"/>
    <col min="1029" max="1029" width="60" style="2" customWidth="1"/>
    <col min="1030" max="1033" width="14.7109375" style="2" customWidth="1"/>
    <col min="1034" max="1035" width="14.85546875" style="2" customWidth="1"/>
    <col min="1036" max="1036" width="1.7109375" style="2" customWidth="1"/>
    <col min="1037" max="1037" width="18.42578125" style="2" bestFit="1" customWidth="1"/>
    <col min="1038" max="1282" width="11.42578125" style="2"/>
    <col min="1283" max="1283" width="1.140625" style="2" customWidth="1"/>
    <col min="1284" max="1284" width="1.7109375" style="2" customWidth="1"/>
    <col min="1285" max="1285" width="60" style="2" customWidth="1"/>
    <col min="1286" max="1289" width="14.7109375" style="2" customWidth="1"/>
    <col min="1290" max="1291" width="14.85546875" style="2" customWidth="1"/>
    <col min="1292" max="1292" width="1.7109375" style="2" customWidth="1"/>
    <col min="1293" max="1293" width="18.42578125" style="2" bestFit="1" customWidth="1"/>
    <col min="1294" max="1538" width="11.42578125" style="2"/>
    <col min="1539" max="1539" width="1.140625" style="2" customWidth="1"/>
    <col min="1540" max="1540" width="1.7109375" style="2" customWidth="1"/>
    <col min="1541" max="1541" width="60" style="2" customWidth="1"/>
    <col min="1542" max="1545" width="14.7109375" style="2" customWidth="1"/>
    <col min="1546" max="1547" width="14.85546875" style="2" customWidth="1"/>
    <col min="1548" max="1548" width="1.7109375" style="2" customWidth="1"/>
    <col min="1549" max="1549" width="18.42578125" style="2" bestFit="1" customWidth="1"/>
    <col min="1550" max="1794" width="11.42578125" style="2"/>
    <col min="1795" max="1795" width="1.140625" style="2" customWidth="1"/>
    <col min="1796" max="1796" width="1.7109375" style="2" customWidth="1"/>
    <col min="1797" max="1797" width="60" style="2" customWidth="1"/>
    <col min="1798" max="1801" width="14.7109375" style="2" customWidth="1"/>
    <col min="1802" max="1803" width="14.85546875" style="2" customWidth="1"/>
    <col min="1804" max="1804" width="1.7109375" style="2" customWidth="1"/>
    <col min="1805" max="1805" width="18.42578125" style="2" bestFit="1" customWidth="1"/>
    <col min="1806" max="2050" width="11.42578125" style="2"/>
    <col min="2051" max="2051" width="1.140625" style="2" customWidth="1"/>
    <col min="2052" max="2052" width="1.7109375" style="2" customWidth="1"/>
    <col min="2053" max="2053" width="60" style="2" customWidth="1"/>
    <col min="2054" max="2057" width="14.7109375" style="2" customWidth="1"/>
    <col min="2058" max="2059" width="14.85546875" style="2" customWidth="1"/>
    <col min="2060" max="2060" width="1.7109375" style="2" customWidth="1"/>
    <col min="2061" max="2061" width="18.42578125" style="2" bestFit="1" customWidth="1"/>
    <col min="2062" max="2306" width="11.42578125" style="2"/>
    <col min="2307" max="2307" width="1.140625" style="2" customWidth="1"/>
    <col min="2308" max="2308" width="1.7109375" style="2" customWidth="1"/>
    <col min="2309" max="2309" width="60" style="2" customWidth="1"/>
    <col min="2310" max="2313" width="14.7109375" style="2" customWidth="1"/>
    <col min="2314" max="2315" width="14.85546875" style="2" customWidth="1"/>
    <col min="2316" max="2316" width="1.7109375" style="2" customWidth="1"/>
    <col min="2317" max="2317" width="18.42578125" style="2" bestFit="1" customWidth="1"/>
    <col min="2318" max="2562" width="11.42578125" style="2"/>
    <col min="2563" max="2563" width="1.140625" style="2" customWidth="1"/>
    <col min="2564" max="2564" width="1.7109375" style="2" customWidth="1"/>
    <col min="2565" max="2565" width="60" style="2" customWidth="1"/>
    <col min="2566" max="2569" width="14.7109375" style="2" customWidth="1"/>
    <col min="2570" max="2571" width="14.85546875" style="2" customWidth="1"/>
    <col min="2572" max="2572" width="1.7109375" style="2" customWidth="1"/>
    <col min="2573" max="2573" width="18.42578125" style="2" bestFit="1" customWidth="1"/>
    <col min="2574" max="2818" width="11.42578125" style="2"/>
    <col min="2819" max="2819" width="1.140625" style="2" customWidth="1"/>
    <col min="2820" max="2820" width="1.7109375" style="2" customWidth="1"/>
    <col min="2821" max="2821" width="60" style="2" customWidth="1"/>
    <col min="2822" max="2825" width="14.7109375" style="2" customWidth="1"/>
    <col min="2826" max="2827" width="14.85546875" style="2" customWidth="1"/>
    <col min="2828" max="2828" width="1.7109375" style="2" customWidth="1"/>
    <col min="2829" max="2829" width="18.42578125" style="2" bestFit="1" customWidth="1"/>
    <col min="2830" max="3074" width="11.42578125" style="2"/>
    <col min="3075" max="3075" width="1.140625" style="2" customWidth="1"/>
    <col min="3076" max="3076" width="1.7109375" style="2" customWidth="1"/>
    <col min="3077" max="3077" width="60" style="2" customWidth="1"/>
    <col min="3078" max="3081" width="14.7109375" style="2" customWidth="1"/>
    <col min="3082" max="3083" width="14.85546875" style="2" customWidth="1"/>
    <col min="3084" max="3084" width="1.7109375" style="2" customWidth="1"/>
    <col min="3085" max="3085" width="18.42578125" style="2" bestFit="1" customWidth="1"/>
    <col min="3086" max="3330" width="11.42578125" style="2"/>
    <col min="3331" max="3331" width="1.140625" style="2" customWidth="1"/>
    <col min="3332" max="3332" width="1.7109375" style="2" customWidth="1"/>
    <col min="3333" max="3333" width="60" style="2" customWidth="1"/>
    <col min="3334" max="3337" width="14.7109375" style="2" customWidth="1"/>
    <col min="3338" max="3339" width="14.85546875" style="2" customWidth="1"/>
    <col min="3340" max="3340" width="1.7109375" style="2" customWidth="1"/>
    <col min="3341" max="3341" width="18.42578125" style="2" bestFit="1" customWidth="1"/>
    <col min="3342" max="3586" width="11.42578125" style="2"/>
    <col min="3587" max="3587" width="1.140625" style="2" customWidth="1"/>
    <col min="3588" max="3588" width="1.7109375" style="2" customWidth="1"/>
    <col min="3589" max="3589" width="60" style="2" customWidth="1"/>
    <col min="3590" max="3593" width="14.7109375" style="2" customWidth="1"/>
    <col min="3594" max="3595" width="14.85546875" style="2" customWidth="1"/>
    <col min="3596" max="3596" width="1.7109375" style="2" customWidth="1"/>
    <col min="3597" max="3597" width="18.42578125" style="2" bestFit="1" customWidth="1"/>
    <col min="3598" max="3842" width="11.42578125" style="2"/>
    <col min="3843" max="3843" width="1.140625" style="2" customWidth="1"/>
    <col min="3844" max="3844" width="1.7109375" style="2" customWidth="1"/>
    <col min="3845" max="3845" width="60" style="2" customWidth="1"/>
    <col min="3846" max="3849" width="14.7109375" style="2" customWidth="1"/>
    <col min="3850" max="3851" width="14.85546875" style="2" customWidth="1"/>
    <col min="3852" max="3852" width="1.7109375" style="2" customWidth="1"/>
    <col min="3853" max="3853" width="18.42578125" style="2" bestFit="1" customWidth="1"/>
    <col min="3854" max="4098" width="11.42578125" style="2"/>
    <col min="4099" max="4099" width="1.140625" style="2" customWidth="1"/>
    <col min="4100" max="4100" width="1.7109375" style="2" customWidth="1"/>
    <col min="4101" max="4101" width="60" style="2" customWidth="1"/>
    <col min="4102" max="4105" width="14.7109375" style="2" customWidth="1"/>
    <col min="4106" max="4107" width="14.85546875" style="2" customWidth="1"/>
    <col min="4108" max="4108" width="1.7109375" style="2" customWidth="1"/>
    <col min="4109" max="4109" width="18.42578125" style="2" bestFit="1" customWidth="1"/>
    <col min="4110" max="4354" width="11.42578125" style="2"/>
    <col min="4355" max="4355" width="1.140625" style="2" customWidth="1"/>
    <col min="4356" max="4356" width="1.7109375" style="2" customWidth="1"/>
    <col min="4357" max="4357" width="60" style="2" customWidth="1"/>
    <col min="4358" max="4361" width="14.7109375" style="2" customWidth="1"/>
    <col min="4362" max="4363" width="14.85546875" style="2" customWidth="1"/>
    <col min="4364" max="4364" width="1.7109375" style="2" customWidth="1"/>
    <col min="4365" max="4365" width="18.42578125" style="2" bestFit="1" customWidth="1"/>
    <col min="4366" max="4610" width="11.42578125" style="2"/>
    <col min="4611" max="4611" width="1.140625" style="2" customWidth="1"/>
    <col min="4612" max="4612" width="1.7109375" style="2" customWidth="1"/>
    <col min="4613" max="4613" width="60" style="2" customWidth="1"/>
    <col min="4614" max="4617" width="14.7109375" style="2" customWidth="1"/>
    <col min="4618" max="4619" width="14.85546875" style="2" customWidth="1"/>
    <col min="4620" max="4620" width="1.7109375" style="2" customWidth="1"/>
    <col min="4621" max="4621" width="18.42578125" style="2" bestFit="1" customWidth="1"/>
    <col min="4622" max="4866" width="11.42578125" style="2"/>
    <col min="4867" max="4867" width="1.140625" style="2" customWidth="1"/>
    <col min="4868" max="4868" width="1.7109375" style="2" customWidth="1"/>
    <col min="4869" max="4869" width="60" style="2" customWidth="1"/>
    <col min="4870" max="4873" width="14.7109375" style="2" customWidth="1"/>
    <col min="4874" max="4875" width="14.85546875" style="2" customWidth="1"/>
    <col min="4876" max="4876" width="1.7109375" style="2" customWidth="1"/>
    <col min="4877" max="4877" width="18.42578125" style="2" bestFit="1" customWidth="1"/>
    <col min="4878" max="5122" width="11.42578125" style="2"/>
    <col min="5123" max="5123" width="1.140625" style="2" customWidth="1"/>
    <col min="5124" max="5124" width="1.7109375" style="2" customWidth="1"/>
    <col min="5125" max="5125" width="60" style="2" customWidth="1"/>
    <col min="5126" max="5129" width="14.7109375" style="2" customWidth="1"/>
    <col min="5130" max="5131" width="14.85546875" style="2" customWidth="1"/>
    <col min="5132" max="5132" width="1.7109375" style="2" customWidth="1"/>
    <col min="5133" max="5133" width="18.42578125" style="2" bestFit="1" customWidth="1"/>
    <col min="5134" max="5378" width="11.42578125" style="2"/>
    <col min="5379" max="5379" width="1.140625" style="2" customWidth="1"/>
    <col min="5380" max="5380" width="1.7109375" style="2" customWidth="1"/>
    <col min="5381" max="5381" width="60" style="2" customWidth="1"/>
    <col min="5382" max="5385" width="14.7109375" style="2" customWidth="1"/>
    <col min="5386" max="5387" width="14.85546875" style="2" customWidth="1"/>
    <col min="5388" max="5388" width="1.7109375" style="2" customWidth="1"/>
    <col min="5389" max="5389" width="18.42578125" style="2" bestFit="1" customWidth="1"/>
    <col min="5390" max="5634" width="11.42578125" style="2"/>
    <col min="5635" max="5635" width="1.140625" style="2" customWidth="1"/>
    <col min="5636" max="5636" width="1.7109375" style="2" customWidth="1"/>
    <col min="5637" max="5637" width="60" style="2" customWidth="1"/>
    <col min="5638" max="5641" width="14.7109375" style="2" customWidth="1"/>
    <col min="5642" max="5643" width="14.85546875" style="2" customWidth="1"/>
    <col min="5644" max="5644" width="1.7109375" style="2" customWidth="1"/>
    <col min="5645" max="5645" width="18.42578125" style="2" bestFit="1" customWidth="1"/>
    <col min="5646" max="5890" width="11.42578125" style="2"/>
    <col min="5891" max="5891" width="1.140625" style="2" customWidth="1"/>
    <col min="5892" max="5892" width="1.7109375" style="2" customWidth="1"/>
    <col min="5893" max="5893" width="60" style="2" customWidth="1"/>
    <col min="5894" max="5897" width="14.7109375" style="2" customWidth="1"/>
    <col min="5898" max="5899" width="14.85546875" style="2" customWidth="1"/>
    <col min="5900" max="5900" width="1.7109375" style="2" customWidth="1"/>
    <col min="5901" max="5901" width="18.42578125" style="2" bestFit="1" customWidth="1"/>
    <col min="5902" max="6146" width="11.42578125" style="2"/>
    <col min="6147" max="6147" width="1.140625" style="2" customWidth="1"/>
    <col min="6148" max="6148" width="1.7109375" style="2" customWidth="1"/>
    <col min="6149" max="6149" width="60" style="2" customWidth="1"/>
    <col min="6150" max="6153" width="14.7109375" style="2" customWidth="1"/>
    <col min="6154" max="6155" width="14.85546875" style="2" customWidth="1"/>
    <col min="6156" max="6156" width="1.7109375" style="2" customWidth="1"/>
    <col min="6157" max="6157" width="18.42578125" style="2" bestFit="1" customWidth="1"/>
    <col min="6158" max="6402" width="11.42578125" style="2"/>
    <col min="6403" max="6403" width="1.140625" style="2" customWidth="1"/>
    <col min="6404" max="6404" width="1.7109375" style="2" customWidth="1"/>
    <col min="6405" max="6405" width="60" style="2" customWidth="1"/>
    <col min="6406" max="6409" width="14.7109375" style="2" customWidth="1"/>
    <col min="6410" max="6411" width="14.85546875" style="2" customWidth="1"/>
    <col min="6412" max="6412" width="1.7109375" style="2" customWidth="1"/>
    <col min="6413" max="6413" width="18.42578125" style="2" bestFit="1" customWidth="1"/>
    <col min="6414" max="6658" width="11.42578125" style="2"/>
    <col min="6659" max="6659" width="1.140625" style="2" customWidth="1"/>
    <col min="6660" max="6660" width="1.7109375" style="2" customWidth="1"/>
    <col min="6661" max="6661" width="60" style="2" customWidth="1"/>
    <col min="6662" max="6665" width="14.7109375" style="2" customWidth="1"/>
    <col min="6666" max="6667" width="14.85546875" style="2" customWidth="1"/>
    <col min="6668" max="6668" width="1.7109375" style="2" customWidth="1"/>
    <col min="6669" max="6669" width="18.42578125" style="2" bestFit="1" customWidth="1"/>
    <col min="6670" max="6914" width="11.42578125" style="2"/>
    <col min="6915" max="6915" width="1.140625" style="2" customWidth="1"/>
    <col min="6916" max="6916" width="1.7109375" style="2" customWidth="1"/>
    <col min="6917" max="6917" width="60" style="2" customWidth="1"/>
    <col min="6918" max="6921" width="14.7109375" style="2" customWidth="1"/>
    <col min="6922" max="6923" width="14.85546875" style="2" customWidth="1"/>
    <col min="6924" max="6924" width="1.7109375" style="2" customWidth="1"/>
    <col min="6925" max="6925" width="18.42578125" style="2" bestFit="1" customWidth="1"/>
    <col min="6926" max="7170" width="11.42578125" style="2"/>
    <col min="7171" max="7171" width="1.140625" style="2" customWidth="1"/>
    <col min="7172" max="7172" width="1.7109375" style="2" customWidth="1"/>
    <col min="7173" max="7173" width="60" style="2" customWidth="1"/>
    <col min="7174" max="7177" width="14.7109375" style="2" customWidth="1"/>
    <col min="7178" max="7179" width="14.85546875" style="2" customWidth="1"/>
    <col min="7180" max="7180" width="1.7109375" style="2" customWidth="1"/>
    <col min="7181" max="7181" width="18.42578125" style="2" bestFit="1" customWidth="1"/>
    <col min="7182" max="7426" width="11.42578125" style="2"/>
    <col min="7427" max="7427" width="1.140625" style="2" customWidth="1"/>
    <col min="7428" max="7428" width="1.7109375" style="2" customWidth="1"/>
    <col min="7429" max="7429" width="60" style="2" customWidth="1"/>
    <col min="7430" max="7433" width="14.7109375" style="2" customWidth="1"/>
    <col min="7434" max="7435" width="14.85546875" style="2" customWidth="1"/>
    <col min="7436" max="7436" width="1.7109375" style="2" customWidth="1"/>
    <col min="7437" max="7437" width="18.42578125" style="2" bestFit="1" customWidth="1"/>
    <col min="7438" max="7682" width="11.42578125" style="2"/>
    <col min="7683" max="7683" width="1.140625" style="2" customWidth="1"/>
    <col min="7684" max="7684" width="1.7109375" style="2" customWidth="1"/>
    <col min="7685" max="7685" width="60" style="2" customWidth="1"/>
    <col min="7686" max="7689" width="14.7109375" style="2" customWidth="1"/>
    <col min="7690" max="7691" width="14.85546875" style="2" customWidth="1"/>
    <col min="7692" max="7692" width="1.7109375" style="2" customWidth="1"/>
    <col min="7693" max="7693" width="18.42578125" style="2" bestFit="1" customWidth="1"/>
    <col min="7694" max="7938" width="11.42578125" style="2"/>
    <col min="7939" max="7939" width="1.140625" style="2" customWidth="1"/>
    <col min="7940" max="7940" width="1.7109375" style="2" customWidth="1"/>
    <col min="7941" max="7941" width="60" style="2" customWidth="1"/>
    <col min="7942" max="7945" width="14.7109375" style="2" customWidth="1"/>
    <col min="7946" max="7947" width="14.85546875" style="2" customWidth="1"/>
    <col min="7948" max="7948" width="1.7109375" style="2" customWidth="1"/>
    <col min="7949" max="7949" width="18.42578125" style="2" bestFit="1" customWidth="1"/>
    <col min="7950" max="8194" width="11.42578125" style="2"/>
    <col min="8195" max="8195" width="1.140625" style="2" customWidth="1"/>
    <col min="8196" max="8196" width="1.7109375" style="2" customWidth="1"/>
    <col min="8197" max="8197" width="60" style="2" customWidth="1"/>
    <col min="8198" max="8201" width="14.7109375" style="2" customWidth="1"/>
    <col min="8202" max="8203" width="14.85546875" style="2" customWidth="1"/>
    <col min="8204" max="8204" width="1.7109375" style="2" customWidth="1"/>
    <col min="8205" max="8205" width="18.42578125" style="2" bestFit="1" customWidth="1"/>
    <col min="8206" max="8450" width="11.42578125" style="2"/>
    <col min="8451" max="8451" width="1.140625" style="2" customWidth="1"/>
    <col min="8452" max="8452" width="1.7109375" style="2" customWidth="1"/>
    <col min="8453" max="8453" width="60" style="2" customWidth="1"/>
    <col min="8454" max="8457" width="14.7109375" style="2" customWidth="1"/>
    <col min="8458" max="8459" width="14.85546875" style="2" customWidth="1"/>
    <col min="8460" max="8460" width="1.7109375" style="2" customWidth="1"/>
    <col min="8461" max="8461" width="18.42578125" style="2" bestFit="1" customWidth="1"/>
    <col min="8462" max="8706" width="11.42578125" style="2"/>
    <col min="8707" max="8707" width="1.140625" style="2" customWidth="1"/>
    <col min="8708" max="8708" width="1.7109375" style="2" customWidth="1"/>
    <col min="8709" max="8709" width="60" style="2" customWidth="1"/>
    <col min="8710" max="8713" width="14.7109375" style="2" customWidth="1"/>
    <col min="8714" max="8715" width="14.85546875" style="2" customWidth="1"/>
    <col min="8716" max="8716" width="1.7109375" style="2" customWidth="1"/>
    <col min="8717" max="8717" width="18.42578125" style="2" bestFit="1" customWidth="1"/>
    <col min="8718" max="8962" width="11.42578125" style="2"/>
    <col min="8963" max="8963" width="1.140625" style="2" customWidth="1"/>
    <col min="8964" max="8964" width="1.7109375" style="2" customWidth="1"/>
    <col min="8965" max="8965" width="60" style="2" customWidth="1"/>
    <col min="8966" max="8969" width="14.7109375" style="2" customWidth="1"/>
    <col min="8970" max="8971" width="14.85546875" style="2" customWidth="1"/>
    <col min="8972" max="8972" width="1.7109375" style="2" customWidth="1"/>
    <col min="8973" max="8973" width="18.42578125" style="2" bestFit="1" customWidth="1"/>
    <col min="8974" max="9218" width="11.42578125" style="2"/>
    <col min="9219" max="9219" width="1.140625" style="2" customWidth="1"/>
    <col min="9220" max="9220" width="1.7109375" style="2" customWidth="1"/>
    <col min="9221" max="9221" width="60" style="2" customWidth="1"/>
    <col min="9222" max="9225" width="14.7109375" style="2" customWidth="1"/>
    <col min="9226" max="9227" width="14.85546875" style="2" customWidth="1"/>
    <col min="9228" max="9228" width="1.7109375" style="2" customWidth="1"/>
    <col min="9229" max="9229" width="18.42578125" style="2" bestFit="1" customWidth="1"/>
    <col min="9230" max="9474" width="11.42578125" style="2"/>
    <col min="9475" max="9475" width="1.140625" style="2" customWidth="1"/>
    <col min="9476" max="9476" width="1.7109375" style="2" customWidth="1"/>
    <col min="9477" max="9477" width="60" style="2" customWidth="1"/>
    <col min="9478" max="9481" width="14.7109375" style="2" customWidth="1"/>
    <col min="9482" max="9483" width="14.85546875" style="2" customWidth="1"/>
    <col min="9484" max="9484" width="1.7109375" style="2" customWidth="1"/>
    <col min="9485" max="9485" width="18.42578125" style="2" bestFit="1" customWidth="1"/>
    <col min="9486" max="9730" width="11.42578125" style="2"/>
    <col min="9731" max="9731" width="1.140625" style="2" customWidth="1"/>
    <col min="9732" max="9732" width="1.7109375" style="2" customWidth="1"/>
    <col min="9733" max="9733" width="60" style="2" customWidth="1"/>
    <col min="9734" max="9737" width="14.7109375" style="2" customWidth="1"/>
    <col min="9738" max="9739" width="14.85546875" style="2" customWidth="1"/>
    <col min="9740" max="9740" width="1.7109375" style="2" customWidth="1"/>
    <col min="9741" max="9741" width="18.42578125" style="2" bestFit="1" customWidth="1"/>
    <col min="9742" max="9986" width="11.42578125" style="2"/>
    <col min="9987" max="9987" width="1.140625" style="2" customWidth="1"/>
    <col min="9988" max="9988" width="1.7109375" style="2" customWidth="1"/>
    <col min="9989" max="9989" width="60" style="2" customWidth="1"/>
    <col min="9990" max="9993" width="14.7109375" style="2" customWidth="1"/>
    <col min="9994" max="9995" width="14.85546875" style="2" customWidth="1"/>
    <col min="9996" max="9996" width="1.7109375" style="2" customWidth="1"/>
    <col min="9997" max="9997" width="18.42578125" style="2" bestFit="1" customWidth="1"/>
    <col min="9998" max="10242" width="11.42578125" style="2"/>
    <col min="10243" max="10243" width="1.140625" style="2" customWidth="1"/>
    <col min="10244" max="10244" width="1.7109375" style="2" customWidth="1"/>
    <col min="10245" max="10245" width="60" style="2" customWidth="1"/>
    <col min="10246" max="10249" width="14.7109375" style="2" customWidth="1"/>
    <col min="10250" max="10251" width="14.85546875" style="2" customWidth="1"/>
    <col min="10252" max="10252" width="1.7109375" style="2" customWidth="1"/>
    <col min="10253" max="10253" width="18.42578125" style="2" bestFit="1" customWidth="1"/>
    <col min="10254" max="10498" width="11.42578125" style="2"/>
    <col min="10499" max="10499" width="1.140625" style="2" customWidth="1"/>
    <col min="10500" max="10500" width="1.7109375" style="2" customWidth="1"/>
    <col min="10501" max="10501" width="60" style="2" customWidth="1"/>
    <col min="10502" max="10505" width="14.7109375" style="2" customWidth="1"/>
    <col min="10506" max="10507" width="14.85546875" style="2" customWidth="1"/>
    <col min="10508" max="10508" width="1.7109375" style="2" customWidth="1"/>
    <col min="10509" max="10509" width="18.42578125" style="2" bestFit="1" customWidth="1"/>
    <col min="10510" max="10754" width="11.42578125" style="2"/>
    <col min="10755" max="10755" width="1.140625" style="2" customWidth="1"/>
    <col min="10756" max="10756" width="1.7109375" style="2" customWidth="1"/>
    <col min="10757" max="10757" width="60" style="2" customWidth="1"/>
    <col min="10758" max="10761" width="14.7109375" style="2" customWidth="1"/>
    <col min="10762" max="10763" width="14.85546875" style="2" customWidth="1"/>
    <col min="10764" max="10764" width="1.7109375" style="2" customWidth="1"/>
    <col min="10765" max="10765" width="18.42578125" style="2" bestFit="1" customWidth="1"/>
    <col min="10766" max="11010" width="11.42578125" style="2"/>
    <col min="11011" max="11011" width="1.140625" style="2" customWidth="1"/>
    <col min="11012" max="11012" width="1.7109375" style="2" customWidth="1"/>
    <col min="11013" max="11013" width="60" style="2" customWidth="1"/>
    <col min="11014" max="11017" width="14.7109375" style="2" customWidth="1"/>
    <col min="11018" max="11019" width="14.85546875" style="2" customWidth="1"/>
    <col min="11020" max="11020" width="1.7109375" style="2" customWidth="1"/>
    <col min="11021" max="11021" width="18.42578125" style="2" bestFit="1" customWidth="1"/>
    <col min="11022" max="11266" width="11.42578125" style="2"/>
    <col min="11267" max="11267" width="1.140625" style="2" customWidth="1"/>
    <col min="11268" max="11268" width="1.7109375" style="2" customWidth="1"/>
    <col min="11269" max="11269" width="60" style="2" customWidth="1"/>
    <col min="11270" max="11273" width="14.7109375" style="2" customWidth="1"/>
    <col min="11274" max="11275" width="14.85546875" style="2" customWidth="1"/>
    <col min="11276" max="11276" width="1.7109375" style="2" customWidth="1"/>
    <col min="11277" max="11277" width="18.42578125" style="2" bestFit="1" customWidth="1"/>
    <col min="11278" max="11522" width="11.42578125" style="2"/>
    <col min="11523" max="11523" width="1.140625" style="2" customWidth="1"/>
    <col min="11524" max="11524" width="1.7109375" style="2" customWidth="1"/>
    <col min="11525" max="11525" width="60" style="2" customWidth="1"/>
    <col min="11526" max="11529" width="14.7109375" style="2" customWidth="1"/>
    <col min="11530" max="11531" width="14.85546875" style="2" customWidth="1"/>
    <col min="11532" max="11532" width="1.7109375" style="2" customWidth="1"/>
    <col min="11533" max="11533" width="18.42578125" style="2" bestFit="1" customWidth="1"/>
    <col min="11534" max="11778" width="11.42578125" style="2"/>
    <col min="11779" max="11779" width="1.140625" style="2" customWidth="1"/>
    <col min="11780" max="11780" width="1.7109375" style="2" customWidth="1"/>
    <col min="11781" max="11781" width="60" style="2" customWidth="1"/>
    <col min="11782" max="11785" width="14.7109375" style="2" customWidth="1"/>
    <col min="11786" max="11787" width="14.85546875" style="2" customWidth="1"/>
    <col min="11788" max="11788" width="1.7109375" style="2" customWidth="1"/>
    <col min="11789" max="11789" width="18.42578125" style="2" bestFit="1" customWidth="1"/>
    <col min="11790" max="12034" width="11.42578125" style="2"/>
    <col min="12035" max="12035" width="1.140625" style="2" customWidth="1"/>
    <col min="12036" max="12036" width="1.7109375" style="2" customWidth="1"/>
    <col min="12037" max="12037" width="60" style="2" customWidth="1"/>
    <col min="12038" max="12041" width="14.7109375" style="2" customWidth="1"/>
    <col min="12042" max="12043" width="14.85546875" style="2" customWidth="1"/>
    <col min="12044" max="12044" width="1.7109375" style="2" customWidth="1"/>
    <col min="12045" max="12045" width="18.42578125" style="2" bestFit="1" customWidth="1"/>
    <col min="12046" max="12290" width="11.42578125" style="2"/>
    <col min="12291" max="12291" width="1.140625" style="2" customWidth="1"/>
    <col min="12292" max="12292" width="1.7109375" style="2" customWidth="1"/>
    <col min="12293" max="12293" width="60" style="2" customWidth="1"/>
    <col min="12294" max="12297" width="14.7109375" style="2" customWidth="1"/>
    <col min="12298" max="12299" width="14.85546875" style="2" customWidth="1"/>
    <col min="12300" max="12300" width="1.7109375" style="2" customWidth="1"/>
    <col min="12301" max="12301" width="18.42578125" style="2" bestFit="1" customWidth="1"/>
    <col min="12302" max="12546" width="11.42578125" style="2"/>
    <col min="12547" max="12547" width="1.140625" style="2" customWidth="1"/>
    <col min="12548" max="12548" width="1.7109375" style="2" customWidth="1"/>
    <col min="12549" max="12549" width="60" style="2" customWidth="1"/>
    <col min="12550" max="12553" width="14.7109375" style="2" customWidth="1"/>
    <col min="12554" max="12555" width="14.85546875" style="2" customWidth="1"/>
    <col min="12556" max="12556" width="1.7109375" style="2" customWidth="1"/>
    <col min="12557" max="12557" width="18.42578125" style="2" bestFit="1" customWidth="1"/>
    <col min="12558" max="12802" width="11.42578125" style="2"/>
    <col min="12803" max="12803" width="1.140625" style="2" customWidth="1"/>
    <col min="12804" max="12804" width="1.7109375" style="2" customWidth="1"/>
    <col min="12805" max="12805" width="60" style="2" customWidth="1"/>
    <col min="12806" max="12809" width="14.7109375" style="2" customWidth="1"/>
    <col min="12810" max="12811" width="14.85546875" style="2" customWidth="1"/>
    <col min="12812" max="12812" width="1.7109375" style="2" customWidth="1"/>
    <col min="12813" max="12813" width="18.42578125" style="2" bestFit="1" customWidth="1"/>
    <col min="12814" max="13058" width="11.42578125" style="2"/>
    <col min="13059" max="13059" width="1.140625" style="2" customWidth="1"/>
    <col min="13060" max="13060" width="1.7109375" style="2" customWidth="1"/>
    <col min="13061" max="13061" width="60" style="2" customWidth="1"/>
    <col min="13062" max="13065" width="14.7109375" style="2" customWidth="1"/>
    <col min="13066" max="13067" width="14.85546875" style="2" customWidth="1"/>
    <col min="13068" max="13068" width="1.7109375" style="2" customWidth="1"/>
    <col min="13069" max="13069" width="18.42578125" style="2" bestFit="1" customWidth="1"/>
    <col min="13070" max="13314" width="11.42578125" style="2"/>
    <col min="13315" max="13315" width="1.140625" style="2" customWidth="1"/>
    <col min="13316" max="13316" width="1.7109375" style="2" customWidth="1"/>
    <col min="13317" max="13317" width="60" style="2" customWidth="1"/>
    <col min="13318" max="13321" width="14.7109375" style="2" customWidth="1"/>
    <col min="13322" max="13323" width="14.85546875" style="2" customWidth="1"/>
    <col min="13324" max="13324" width="1.7109375" style="2" customWidth="1"/>
    <col min="13325" max="13325" width="18.42578125" style="2" bestFit="1" customWidth="1"/>
    <col min="13326" max="13570" width="11.42578125" style="2"/>
    <col min="13571" max="13571" width="1.140625" style="2" customWidth="1"/>
    <col min="13572" max="13572" width="1.7109375" style="2" customWidth="1"/>
    <col min="13573" max="13573" width="60" style="2" customWidth="1"/>
    <col min="13574" max="13577" width="14.7109375" style="2" customWidth="1"/>
    <col min="13578" max="13579" width="14.85546875" style="2" customWidth="1"/>
    <col min="13580" max="13580" width="1.7109375" style="2" customWidth="1"/>
    <col min="13581" max="13581" width="18.42578125" style="2" bestFit="1" customWidth="1"/>
    <col min="13582" max="13826" width="11.42578125" style="2"/>
    <col min="13827" max="13827" width="1.140625" style="2" customWidth="1"/>
    <col min="13828" max="13828" width="1.7109375" style="2" customWidth="1"/>
    <col min="13829" max="13829" width="60" style="2" customWidth="1"/>
    <col min="13830" max="13833" width="14.7109375" style="2" customWidth="1"/>
    <col min="13834" max="13835" width="14.85546875" style="2" customWidth="1"/>
    <col min="13836" max="13836" width="1.7109375" style="2" customWidth="1"/>
    <col min="13837" max="13837" width="18.42578125" style="2" bestFit="1" customWidth="1"/>
    <col min="13838" max="14082" width="11.42578125" style="2"/>
    <col min="14083" max="14083" width="1.140625" style="2" customWidth="1"/>
    <col min="14084" max="14084" width="1.7109375" style="2" customWidth="1"/>
    <col min="14085" max="14085" width="60" style="2" customWidth="1"/>
    <col min="14086" max="14089" width="14.7109375" style="2" customWidth="1"/>
    <col min="14090" max="14091" width="14.85546875" style="2" customWidth="1"/>
    <col min="14092" max="14092" width="1.7109375" style="2" customWidth="1"/>
    <col min="14093" max="14093" width="18.42578125" style="2" bestFit="1" customWidth="1"/>
    <col min="14094" max="14338" width="11.42578125" style="2"/>
    <col min="14339" max="14339" width="1.140625" style="2" customWidth="1"/>
    <col min="14340" max="14340" width="1.7109375" style="2" customWidth="1"/>
    <col min="14341" max="14341" width="60" style="2" customWidth="1"/>
    <col min="14342" max="14345" width="14.7109375" style="2" customWidth="1"/>
    <col min="14346" max="14347" width="14.85546875" style="2" customWidth="1"/>
    <col min="14348" max="14348" width="1.7109375" style="2" customWidth="1"/>
    <col min="14349" max="14349" width="18.42578125" style="2" bestFit="1" customWidth="1"/>
    <col min="14350" max="14594" width="11.42578125" style="2"/>
    <col min="14595" max="14595" width="1.140625" style="2" customWidth="1"/>
    <col min="14596" max="14596" width="1.7109375" style="2" customWidth="1"/>
    <col min="14597" max="14597" width="60" style="2" customWidth="1"/>
    <col min="14598" max="14601" width="14.7109375" style="2" customWidth="1"/>
    <col min="14602" max="14603" width="14.85546875" style="2" customWidth="1"/>
    <col min="14604" max="14604" width="1.7109375" style="2" customWidth="1"/>
    <col min="14605" max="14605" width="18.42578125" style="2" bestFit="1" customWidth="1"/>
    <col min="14606" max="14850" width="11.42578125" style="2"/>
    <col min="14851" max="14851" width="1.140625" style="2" customWidth="1"/>
    <col min="14852" max="14852" width="1.7109375" style="2" customWidth="1"/>
    <col min="14853" max="14853" width="60" style="2" customWidth="1"/>
    <col min="14854" max="14857" width="14.7109375" style="2" customWidth="1"/>
    <col min="14858" max="14859" width="14.85546875" style="2" customWidth="1"/>
    <col min="14860" max="14860" width="1.7109375" style="2" customWidth="1"/>
    <col min="14861" max="14861" width="18.42578125" style="2" bestFit="1" customWidth="1"/>
    <col min="14862" max="15106" width="11.42578125" style="2"/>
    <col min="15107" max="15107" width="1.140625" style="2" customWidth="1"/>
    <col min="15108" max="15108" width="1.7109375" style="2" customWidth="1"/>
    <col min="15109" max="15109" width="60" style="2" customWidth="1"/>
    <col min="15110" max="15113" width="14.7109375" style="2" customWidth="1"/>
    <col min="15114" max="15115" width="14.85546875" style="2" customWidth="1"/>
    <col min="15116" max="15116" width="1.7109375" style="2" customWidth="1"/>
    <col min="15117" max="15117" width="18.42578125" style="2" bestFit="1" customWidth="1"/>
    <col min="15118" max="15362" width="11.42578125" style="2"/>
    <col min="15363" max="15363" width="1.140625" style="2" customWidth="1"/>
    <col min="15364" max="15364" width="1.7109375" style="2" customWidth="1"/>
    <col min="15365" max="15365" width="60" style="2" customWidth="1"/>
    <col min="15366" max="15369" width="14.7109375" style="2" customWidth="1"/>
    <col min="15370" max="15371" width="14.85546875" style="2" customWidth="1"/>
    <col min="15372" max="15372" width="1.7109375" style="2" customWidth="1"/>
    <col min="15373" max="15373" width="18.42578125" style="2" bestFit="1" customWidth="1"/>
    <col min="15374" max="15618" width="11.42578125" style="2"/>
    <col min="15619" max="15619" width="1.140625" style="2" customWidth="1"/>
    <col min="15620" max="15620" width="1.7109375" style="2" customWidth="1"/>
    <col min="15621" max="15621" width="60" style="2" customWidth="1"/>
    <col min="15622" max="15625" width="14.7109375" style="2" customWidth="1"/>
    <col min="15626" max="15627" width="14.85546875" style="2" customWidth="1"/>
    <col min="15628" max="15628" width="1.7109375" style="2" customWidth="1"/>
    <col min="15629" max="15629" width="18.42578125" style="2" bestFit="1" customWidth="1"/>
    <col min="15630" max="15874" width="11.42578125" style="2"/>
    <col min="15875" max="15875" width="1.140625" style="2" customWidth="1"/>
    <col min="15876" max="15876" width="1.7109375" style="2" customWidth="1"/>
    <col min="15877" max="15877" width="60" style="2" customWidth="1"/>
    <col min="15878" max="15881" width="14.7109375" style="2" customWidth="1"/>
    <col min="15882" max="15883" width="14.85546875" style="2" customWidth="1"/>
    <col min="15884" max="15884" width="1.7109375" style="2" customWidth="1"/>
    <col min="15885" max="15885" width="18.42578125" style="2" bestFit="1" customWidth="1"/>
    <col min="15886" max="16130" width="11.42578125" style="2"/>
    <col min="16131" max="16131" width="1.140625" style="2" customWidth="1"/>
    <col min="16132" max="16132" width="1.7109375" style="2" customWidth="1"/>
    <col min="16133" max="16133" width="60" style="2" customWidth="1"/>
    <col min="16134" max="16137" width="14.7109375" style="2" customWidth="1"/>
    <col min="16138" max="16139" width="14.85546875" style="2" customWidth="1"/>
    <col min="16140" max="16140" width="1.7109375" style="2" customWidth="1"/>
    <col min="16141" max="16141" width="18.42578125" style="2" bestFit="1" customWidth="1"/>
    <col min="16142" max="16384" width="11.42578125" style="2"/>
  </cols>
  <sheetData>
    <row r="1" spans="1:13" s="5" customFormat="1" ht="22.5" customHeight="1" x14ac:dyDescent="0.25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3"/>
    </row>
    <row r="2" spans="1:13" s="5" customForma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3"/>
    </row>
    <row r="3" spans="1:13" s="5" customFormat="1" x14ac:dyDescent="0.25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3"/>
    </row>
    <row r="4" spans="1:13" s="5" customFormat="1" x14ac:dyDescent="0.25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3"/>
    </row>
    <row r="5" spans="1:13" s="5" customFormat="1" x14ac:dyDescent="0.25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3"/>
    </row>
    <row r="6" spans="1:13" s="5" customFormat="1" hidden="1" x14ac:dyDescent="0.25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3"/>
    </row>
    <row r="7" spans="1:13" s="5" customFormat="1" hidden="1" x14ac:dyDescent="0.25">
      <c r="A7" s="3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3"/>
    </row>
    <row r="8" spans="1:13" s="5" customFormat="1" x14ac:dyDescent="0.25">
      <c r="A8" s="3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3"/>
    </row>
    <row r="9" spans="1:13" s="5" customFormat="1" ht="18" customHeight="1" x14ac:dyDescent="0.25">
      <c r="A9" s="3"/>
      <c r="B9" s="94" t="s">
        <v>76</v>
      </c>
      <c r="C9" s="93"/>
      <c r="D9" s="93"/>
      <c r="E9" s="93"/>
      <c r="F9" s="93"/>
      <c r="G9" s="93"/>
      <c r="H9" s="93"/>
      <c r="I9" s="93"/>
      <c r="J9" s="93"/>
      <c r="K9" s="93"/>
      <c r="L9" s="93"/>
      <c r="M9" s="3"/>
    </row>
    <row r="10" spans="1:13" ht="19.5" x14ac:dyDescent="0.2">
      <c r="A10" s="69" t="s">
        <v>27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3" x14ac:dyDescent="0.2">
      <c r="C11" s="43"/>
      <c r="D11" s="43"/>
      <c r="E11" s="43"/>
      <c r="F11" s="43"/>
      <c r="G11" s="43"/>
      <c r="H11" s="43"/>
      <c r="I11" s="43"/>
      <c r="J11" s="45"/>
      <c r="K11" s="150"/>
      <c r="L11" s="46">
        <v>43621</v>
      </c>
    </row>
    <row r="12" spans="1:13" ht="131.25" customHeight="1" x14ac:dyDescent="0.2">
      <c r="A12" s="141"/>
      <c r="B12" s="374" t="s">
        <v>28</v>
      </c>
      <c r="C12" s="323" t="s">
        <v>93</v>
      </c>
      <c r="D12" s="323" t="s">
        <v>102</v>
      </c>
      <c r="E12" s="324" t="s">
        <v>97</v>
      </c>
      <c r="F12" s="324" t="s">
        <v>85</v>
      </c>
      <c r="G12" s="325" t="s">
        <v>94</v>
      </c>
      <c r="H12" s="326" t="s">
        <v>95</v>
      </c>
      <c r="I12" s="323" t="s">
        <v>96</v>
      </c>
      <c r="J12" s="327" t="s">
        <v>108</v>
      </c>
      <c r="K12" s="328" t="s">
        <v>74</v>
      </c>
      <c r="L12" s="138" t="s">
        <v>98</v>
      </c>
    </row>
    <row r="13" spans="1:13" ht="27" customHeight="1" x14ac:dyDescent="0.2">
      <c r="A13" s="136"/>
      <c r="B13" s="375"/>
      <c r="C13" s="139" t="s">
        <v>72</v>
      </c>
      <c r="D13" s="139" t="s">
        <v>73</v>
      </c>
      <c r="E13" s="140" t="s">
        <v>109</v>
      </c>
      <c r="F13" s="140" t="s">
        <v>110</v>
      </c>
      <c r="G13" s="142" t="s">
        <v>111</v>
      </c>
      <c r="H13" s="140" t="s">
        <v>75</v>
      </c>
      <c r="I13" s="140" t="s">
        <v>112</v>
      </c>
      <c r="J13" s="143" t="s">
        <v>113</v>
      </c>
      <c r="K13" s="289" t="s">
        <v>114</v>
      </c>
      <c r="L13" s="137" t="s">
        <v>87</v>
      </c>
    </row>
    <row r="14" spans="1:13" s="84" customFormat="1" ht="30" customHeight="1" x14ac:dyDescent="0.25">
      <c r="A14" s="152"/>
      <c r="B14" s="153" t="s">
        <v>29</v>
      </c>
      <c r="C14" s="154">
        <v>168874516.06000042</v>
      </c>
      <c r="D14" s="154">
        <v>4892490.4427313805</v>
      </c>
      <c r="E14" s="329">
        <f>(+C14-D14)*0.024+(C14-D14)</f>
        <v>167917594.2320835</v>
      </c>
      <c r="F14" s="154">
        <v>4065144.6</v>
      </c>
      <c r="G14" s="155">
        <f t="shared" ref="G14:G27" si="0">+E14+F14</f>
        <v>171982738.83208349</v>
      </c>
      <c r="H14" s="294">
        <f>+'Regla DFA'!D37</f>
        <v>179365793.14999962</v>
      </c>
      <c r="I14" s="154">
        <f>-'Regla DFA'!D38</f>
        <v>12356275.292155445</v>
      </c>
      <c r="J14" s="156">
        <f t="shared" ref="J14:J27" si="1">+H14-I14</f>
        <v>167009517.85784417</v>
      </c>
      <c r="K14" s="157">
        <f t="shared" ref="K14:K27" si="2">+G14-J14</f>
        <v>4973220.9742393196</v>
      </c>
      <c r="L14" s="158">
        <f>ROUND((+J14*2.7%+J14),2)</f>
        <v>171518774.84</v>
      </c>
      <c r="M14" s="159"/>
    </row>
    <row r="15" spans="1:13" s="84" customFormat="1" ht="30" customHeight="1" x14ac:dyDescent="0.25">
      <c r="A15" s="152"/>
      <c r="B15" s="153" t="s">
        <v>115</v>
      </c>
      <c r="C15" s="154">
        <v>167612192.83000004</v>
      </c>
      <c r="D15" s="154"/>
      <c r="E15" s="329">
        <f t="shared" ref="E15:E27" si="3">(+C15-D15)*0.024+(C15-D15)</f>
        <v>171634885.45792004</v>
      </c>
      <c r="F15" s="154"/>
      <c r="G15" s="155">
        <f t="shared" si="0"/>
        <v>171634885.45792004</v>
      </c>
      <c r="H15" s="294">
        <f>+'Regla OOAA'!D36</f>
        <v>172334252.88999999</v>
      </c>
      <c r="I15" s="154"/>
      <c r="J15" s="156">
        <f t="shared" si="1"/>
        <v>172334252.88999999</v>
      </c>
      <c r="K15" s="157">
        <f t="shared" si="2"/>
        <v>-699367.43207994103</v>
      </c>
      <c r="L15" s="158">
        <f t="shared" ref="L15:L27" si="4">ROUND((+J15*2.7%+J15),2)</f>
        <v>176987277.72</v>
      </c>
      <c r="M15" s="159"/>
    </row>
    <row r="16" spans="1:13" s="84" customFormat="1" ht="30" customHeight="1" x14ac:dyDescent="0.25">
      <c r="A16" s="152"/>
      <c r="B16" s="153" t="s">
        <v>30</v>
      </c>
      <c r="C16" s="154">
        <v>5730575.3300000001</v>
      </c>
      <c r="D16" s="154"/>
      <c r="E16" s="329">
        <f t="shared" si="3"/>
        <v>5868109.1379199997</v>
      </c>
      <c r="F16" s="154"/>
      <c r="G16" s="155">
        <f t="shared" si="0"/>
        <v>5868109.1379199997</v>
      </c>
      <c r="H16" s="294">
        <f>+'Regla OOAA'!E36</f>
        <v>5935559.879999998</v>
      </c>
      <c r="I16" s="154"/>
      <c r="J16" s="156">
        <f t="shared" si="1"/>
        <v>5935559.879999998</v>
      </c>
      <c r="K16" s="157">
        <f t="shared" si="2"/>
        <v>-67450.742079998367</v>
      </c>
      <c r="L16" s="158">
        <f t="shared" si="4"/>
        <v>6095820</v>
      </c>
      <c r="M16" s="159"/>
    </row>
    <row r="17" spans="1:14" s="84" customFormat="1" ht="30" customHeight="1" x14ac:dyDescent="0.25">
      <c r="A17" s="152"/>
      <c r="B17" s="153" t="s">
        <v>65</v>
      </c>
      <c r="C17" s="154">
        <v>8016420.6499999994</v>
      </c>
      <c r="D17" s="154"/>
      <c r="E17" s="329">
        <f t="shared" si="3"/>
        <v>8208814.7455999991</v>
      </c>
      <c r="F17" s="154"/>
      <c r="G17" s="155">
        <f t="shared" si="0"/>
        <v>8208814.7455999991</v>
      </c>
      <c r="H17" s="294">
        <f>+'Regla OOAA'!F36</f>
        <v>11194417.34</v>
      </c>
      <c r="I17" s="154"/>
      <c r="J17" s="156">
        <f t="shared" si="1"/>
        <v>11194417.34</v>
      </c>
      <c r="K17" s="157">
        <f t="shared" si="2"/>
        <v>-2985602.5944000008</v>
      </c>
      <c r="L17" s="158">
        <f t="shared" si="4"/>
        <v>11496666.609999999</v>
      </c>
      <c r="M17" s="159"/>
    </row>
    <row r="18" spans="1:14" s="84" customFormat="1" ht="24" customHeight="1" x14ac:dyDescent="0.25">
      <c r="A18" s="152"/>
      <c r="B18" s="153" t="s">
        <v>118</v>
      </c>
      <c r="C18" s="154">
        <v>3060478.4699999997</v>
      </c>
      <c r="D18" s="154"/>
      <c r="E18" s="329">
        <f t="shared" si="3"/>
        <v>3133929.9532799996</v>
      </c>
      <c r="F18" s="154"/>
      <c r="G18" s="155">
        <f t="shared" si="0"/>
        <v>3133929.9532799996</v>
      </c>
      <c r="H18" s="294">
        <f>+'Regla SSPP'!D38</f>
        <v>4791450.95</v>
      </c>
      <c r="I18" s="154"/>
      <c r="J18" s="156">
        <f t="shared" si="1"/>
        <v>4791450.95</v>
      </c>
      <c r="K18" s="157">
        <f t="shared" si="2"/>
        <v>-1657520.9967200006</v>
      </c>
      <c r="L18" s="158">
        <f t="shared" si="4"/>
        <v>4920820.13</v>
      </c>
      <c r="M18" s="159"/>
      <c r="N18" s="308"/>
    </row>
    <row r="19" spans="1:14" s="84" customFormat="1" ht="30" customHeight="1" x14ac:dyDescent="0.25">
      <c r="A19" s="152"/>
      <c r="B19" s="153" t="s">
        <v>57</v>
      </c>
      <c r="C19" s="154">
        <v>11915505.32</v>
      </c>
      <c r="D19" s="154"/>
      <c r="E19" s="329">
        <f t="shared" si="3"/>
        <v>12201477.44768</v>
      </c>
      <c r="F19" s="154"/>
      <c r="G19" s="155">
        <f t="shared" si="0"/>
        <v>12201477.44768</v>
      </c>
      <c r="H19" s="294">
        <f>+'Regla SSPP'!E38</f>
        <v>12185640.030000001</v>
      </c>
      <c r="I19" s="154"/>
      <c r="J19" s="156">
        <f t="shared" si="1"/>
        <v>12185640.030000001</v>
      </c>
      <c r="K19" s="157">
        <f t="shared" si="2"/>
        <v>15837.417679999024</v>
      </c>
      <c r="L19" s="158">
        <f t="shared" si="4"/>
        <v>12514652.310000001</v>
      </c>
      <c r="M19" s="159"/>
      <c r="N19" s="308"/>
    </row>
    <row r="20" spans="1:14" s="84" customFormat="1" ht="20.100000000000001" customHeight="1" x14ac:dyDescent="0.25">
      <c r="A20" s="152"/>
      <c r="B20" s="153" t="s">
        <v>58</v>
      </c>
      <c r="C20" s="154">
        <v>7941149.4800000004</v>
      </c>
      <c r="D20" s="154"/>
      <c r="E20" s="329">
        <f t="shared" si="3"/>
        <v>8131737.06752</v>
      </c>
      <c r="F20" s="154"/>
      <c r="G20" s="155">
        <f t="shared" si="0"/>
        <v>8131737.06752</v>
      </c>
      <c r="H20" s="294">
        <f>+'Regla SSPP'!F38</f>
        <v>7021240.6300000064</v>
      </c>
      <c r="I20" s="154"/>
      <c r="J20" s="156">
        <f t="shared" si="1"/>
        <v>7021240.6300000064</v>
      </c>
      <c r="K20" s="157">
        <f t="shared" si="2"/>
        <v>1110496.4375199936</v>
      </c>
      <c r="L20" s="158">
        <f t="shared" si="4"/>
        <v>7210814.1299999999</v>
      </c>
      <c r="M20" s="159"/>
      <c r="N20" s="159"/>
    </row>
    <row r="21" spans="1:14" s="84" customFormat="1" ht="20.100000000000001" customHeight="1" x14ac:dyDescent="0.25">
      <c r="A21" s="152"/>
      <c r="B21" s="153" t="s">
        <v>59</v>
      </c>
      <c r="C21" s="154">
        <v>2343.42</v>
      </c>
      <c r="D21" s="154"/>
      <c r="E21" s="329">
        <f t="shared" si="3"/>
        <v>2399.6620800000001</v>
      </c>
      <c r="F21" s="154"/>
      <c r="G21" s="155">
        <f t="shared" si="0"/>
        <v>2399.6620800000001</v>
      </c>
      <c r="H21" s="294">
        <f>+'Regla SSPP'!G38</f>
        <v>1688.18</v>
      </c>
      <c r="I21" s="154"/>
      <c r="J21" s="156">
        <f t="shared" si="1"/>
        <v>1688.18</v>
      </c>
      <c r="K21" s="157">
        <f t="shared" si="2"/>
        <v>711.48208</v>
      </c>
      <c r="L21" s="158">
        <f t="shared" si="4"/>
        <v>1733.76</v>
      </c>
      <c r="M21" s="159"/>
    </row>
    <row r="22" spans="1:14" s="84" customFormat="1" ht="39.950000000000003" customHeight="1" x14ac:dyDescent="0.25">
      <c r="A22" s="152"/>
      <c r="B22" s="153" t="s">
        <v>119</v>
      </c>
      <c r="C22" s="154">
        <v>203747.35</v>
      </c>
      <c r="D22" s="154"/>
      <c r="E22" s="329">
        <f t="shared" si="3"/>
        <v>208637.28640000001</v>
      </c>
      <c r="F22" s="154"/>
      <c r="G22" s="155">
        <f t="shared" si="0"/>
        <v>208637.28640000001</v>
      </c>
      <c r="H22" s="294">
        <f>+'Regla SSPP'!H38</f>
        <v>12879.850000000002</v>
      </c>
      <c r="I22" s="154"/>
      <c r="J22" s="156">
        <f t="shared" si="1"/>
        <v>12879.850000000002</v>
      </c>
      <c r="K22" s="157">
        <f t="shared" si="2"/>
        <v>195757.43640000001</v>
      </c>
      <c r="L22" s="158">
        <f t="shared" si="4"/>
        <v>13227.61</v>
      </c>
      <c r="M22" s="159"/>
      <c r="N22" s="159"/>
    </row>
    <row r="23" spans="1:14" s="84" customFormat="1" ht="30" customHeight="1" x14ac:dyDescent="0.25">
      <c r="A23" s="152"/>
      <c r="B23" s="153" t="s">
        <v>67</v>
      </c>
      <c r="C23" s="154">
        <v>30852.879999999997</v>
      </c>
      <c r="D23" s="154"/>
      <c r="E23" s="329">
        <f t="shared" si="3"/>
        <v>31593.349119999999</v>
      </c>
      <c r="F23" s="154"/>
      <c r="G23" s="155">
        <f t="shared" si="0"/>
        <v>31593.349119999999</v>
      </c>
      <c r="H23" s="294">
        <f>+'Regla SSPP'!I38</f>
        <v>65010.770000000004</v>
      </c>
      <c r="I23" s="154"/>
      <c r="J23" s="156">
        <f t="shared" si="1"/>
        <v>65010.770000000004</v>
      </c>
      <c r="K23" s="157">
        <f t="shared" si="2"/>
        <v>-33417.420880000005</v>
      </c>
      <c r="L23" s="158">
        <f t="shared" si="4"/>
        <v>66766.06</v>
      </c>
      <c r="M23" s="159"/>
    </row>
    <row r="24" spans="1:14" s="84" customFormat="1" ht="30" customHeight="1" x14ac:dyDescent="0.25">
      <c r="A24" s="152"/>
      <c r="B24" s="153" t="s">
        <v>66</v>
      </c>
      <c r="C24" s="154">
        <v>559464.76</v>
      </c>
      <c r="D24" s="154"/>
      <c r="E24" s="329">
        <f t="shared" si="3"/>
        <v>572891.91423999995</v>
      </c>
      <c r="F24" s="154"/>
      <c r="G24" s="155">
        <f t="shared" si="0"/>
        <v>572891.91423999995</v>
      </c>
      <c r="H24" s="294">
        <f>+'Regla Fundaciones'!D37</f>
        <v>599677</v>
      </c>
      <c r="I24" s="154"/>
      <c r="J24" s="156">
        <f t="shared" si="1"/>
        <v>599677</v>
      </c>
      <c r="K24" s="157">
        <f t="shared" si="2"/>
        <v>-26785.085760000045</v>
      </c>
      <c r="L24" s="158">
        <f t="shared" si="4"/>
        <v>615868.28</v>
      </c>
      <c r="M24" s="159"/>
    </row>
    <row r="25" spans="1:14" s="84" customFormat="1" ht="30" customHeight="1" x14ac:dyDescent="0.25">
      <c r="A25" s="152"/>
      <c r="B25" s="153" t="s">
        <v>60</v>
      </c>
      <c r="C25" s="154">
        <v>1601225.1199999999</v>
      </c>
      <c r="D25" s="154"/>
      <c r="E25" s="329">
        <f t="shared" si="3"/>
        <v>1639654.5228799998</v>
      </c>
      <c r="F25" s="154"/>
      <c r="G25" s="155">
        <f t="shared" si="0"/>
        <v>1639654.5228799998</v>
      </c>
      <c r="H25" s="294">
        <f>+'Regla Fundaciones'!E37</f>
        <v>2175578.86</v>
      </c>
      <c r="I25" s="154"/>
      <c r="J25" s="156">
        <f t="shared" si="1"/>
        <v>2175578.86</v>
      </c>
      <c r="K25" s="157">
        <f t="shared" si="2"/>
        <v>-535924.33712000004</v>
      </c>
      <c r="L25" s="158">
        <f t="shared" si="4"/>
        <v>2234319.4900000002</v>
      </c>
      <c r="M25" s="159"/>
    </row>
    <row r="26" spans="1:14" s="84" customFormat="1" ht="20.100000000000001" customHeight="1" x14ac:dyDescent="0.25">
      <c r="A26" s="152"/>
      <c r="B26" s="153" t="s">
        <v>61</v>
      </c>
      <c r="C26" s="154">
        <v>3628716.83</v>
      </c>
      <c r="D26" s="154"/>
      <c r="E26" s="329">
        <f t="shared" si="3"/>
        <v>3715806.0339200003</v>
      </c>
      <c r="F26" s="154"/>
      <c r="G26" s="155">
        <f t="shared" si="0"/>
        <v>3715806.0339200003</v>
      </c>
      <c r="H26" s="294">
        <f>+'Regla Fundaciones'!F37</f>
        <v>3911692.1799999997</v>
      </c>
      <c r="I26" s="154"/>
      <c r="J26" s="156">
        <f t="shared" si="1"/>
        <v>3911692.1799999997</v>
      </c>
      <c r="K26" s="157">
        <f t="shared" si="2"/>
        <v>-195886.14607999939</v>
      </c>
      <c r="L26" s="158">
        <f t="shared" si="4"/>
        <v>4017307.87</v>
      </c>
      <c r="M26" s="159"/>
    </row>
    <row r="27" spans="1:14" s="84" customFormat="1" ht="30" customHeight="1" x14ac:dyDescent="0.25">
      <c r="A27" s="152"/>
      <c r="B27" s="153" t="s">
        <v>62</v>
      </c>
      <c r="C27" s="154">
        <v>1885157.8</v>
      </c>
      <c r="D27" s="154"/>
      <c r="E27" s="329">
        <f t="shared" si="3"/>
        <v>1930401.5872</v>
      </c>
      <c r="F27" s="154"/>
      <c r="G27" s="155">
        <f t="shared" si="0"/>
        <v>1930401.5872</v>
      </c>
      <c r="H27" s="294">
        <f>+'Regla Fundaciones'!G37</f>
        <v>2024470.5799999996</v>
      </c>
      <c r="I27" s="154"/>
      <c r="J27" s="156">
        <f t="shared" si="1"/>
        <v>2024470.5799999996</v>
      </c>
      <c r="K27" s="157">
        <f t="shared" si="2"/>
        <v>-94068.992799999658</v>
      </c>
      <c r="L27" s="158">
        <f t="shared" si="4"/>
        <v>2079131.29</v>
      </c>
      <c r="M27" s="159"/>
    </row>
    <row r="28" spans="1:14" s="70" customFormat="1" ht="42.75" customHeight="1" thickBot="1" x14ac:dyDescent="0.3">
      <c r="A28" s="160" t="s">
        <v>71</v>
      </c>
      <c r="B28" s="161"/>
      <c r="C28" s="162">
        <f t="shared" ref="C28:L28" si="5">SUM(C14:C27)</f>
        <v>381062346.30000049</v>
      </c>
      <c r="D28" s="162">
        <f t="shared" si="5"/>
        <v>4892490.4427313805</v>
      </c>
      <c r="E28" s="162">
        <f t="shared" si="5"/>
        <v>385197932.39784354</v>
      </c>
      <c r="F28" s="162">
        <f t="shared" si="5"/>
        <v>4065144.6</v>
      </c>
      <c r="G28" s="162">
        <f t="shared" si="5"/>
        <v>389263076.99784356</v>
      </c>
      <c r="H28" s="163">
        <f>SUM(H14:H27)</f>
        <v>401619352.28999954</v>
      </c>
      <c r="I28" s="162">
        <f t="shared" si="5"/>
        <v>12356275.292155445</v>
      </c>
      <c r="J28" s="330">
        <f t="shared" si="5"/>
        <v>389263076.99784416</v>
      </c>
      <c r="K28" s="291">
        <f t="shared" si="5"/>
        <v>-6.2771141529083252E-7</v>
      </c>
      <c r="L28" s="292">
        <f t="shared" si="5"/>
        <v>399773180.10000002</v>
      </c>
      <c r="M28" s="135"/>
    </row>
    <row r="29" spans="1:14" s="144" customFormat="1" ht="27.75" customHeight="1" thickTop="1" thickBot="1" x14ac:dyDescent="0.3">
      <c r="A29" s="376" t="s">
        <v>99</v>
      </c>
      <c r="B29" s="377"/>
      <c r="C29" s="377"/>
      <c r="D29" s="377"/>
      <c r="E29" s="377"/>
      <c r="F29" s="378"/>
      <c r="G29" s="293"/>
      <c r="H29" s="293"/>
      <c r="I29" s="295">
        <f>+I14</f>
        <v>12356275.292155445</v>
      </c>
      <c r="M29" s="305"/>
    </row>
    <row r="30" spans="1:14" s="301" customFormat="1" ht="12" customHeight="1" thickTop="1" x14ac:dyDescent="0.25">
      <c r="A30" s="298"/>
      <c r="B30" s="299"/>
      <c r="C30" s="299"/>
      <c r="D30" s="299"/>
      <c r="E30" s="299"/>
      <c r="F30" s="299"/>
      <c r="G30" s="300"/>
      <c r="H30" s="300"/>
      <c r="I30" s="300"/>
      <c r="M30" s="306"/>
    </row>
    <row r="31" spans="1:14" s="144" customFormat="1" ht="15" x14ac:dyDescent="0.25">
      <c r="A31" s="95" t="s">
        <v>117</v>
      </c>
      <c r="B31" s="40"/>
      <c r="M31" s="305"/>
    </row>
    <row r="32" spans="1:14" x14ac:dyDescent="0.2">
      <c r="J32" s="40"/>
    </row>
    <row r="33" spans="1:13" s="144" customFormat="1" ht="27.75" customHeight="1" x14ac:dyDescent="0.25">
      <c r="J33" s="296"/>
      <c r="K33" s="296"/>
      <c r="M33" s="305"/>
    </row>
    <row r="34" spans="1:13" x14ac:dyDescent="0.2">
      <c r="A34" s="379"/>
      <c r="B34" s="379"/>
      <c r="C34" s="38"/>
    </row>
    <row r="35" spans="1:13" customFormat="1" ht="15" x14ac:dyDescent="0.25"/>
    <row r="36" spans="1:13" customFormat="1" ht="15" x14ac:dyDescent="0.25"/>
    <row r="37" spans="1:13" customFormat="1" ht="15" x14ac:dyDescent="0.25"/>
    <row r="38" spans="1:13" customFormat="1" ht="15" x14ac:dyDescent="0.25"/>
    <row r="39" spans="1:13" customFormat="1" ht="15" x14ac:dyDescent="0.25"/>
    <row r="40" spans="1:13" customFormat="1" ht="15" x14ac:dyDescent="0.25"/>
    <row r="41" spans="1:13" customFormat="1" ht="15" x14ac:dyDescent="0.25"/>
    <row r="42" spans="1:13" customFormat="1" ht="15" x14ac:dyDescent="0.25"/>
    <row r="43" spans="1:13" customFormat="1" ht="15" x14ac:dyDescent="0.25"/>
    <row r="44" spans="1:13" customFormat="1" ht="15" x14ac:dyDescent="0.25"/>
    <row r="45" spans="1:13" customFormat="1" ht="15" x14ac:dyDescent="0.25"/>
    <row r="46" spans="1:13" x14ac:dyDescent="0.2">
      <c r="A46" s="95"/>
      <c r="J46" s="290">
        <f>+J28+I29</f>
        <v>401619352.2899996</v>
      </c>
    </row>
    <row r="47" spans="1:13" ht="13.5" thickBot="1" x14ac:dyDescent="0.25">
      <c r="A47" s="95"/>
    </row>
    <row r="48" spans="1:13" ht="35.25" thickTop="1" thickBot="1" x14ac:dyDescent="0.25">
      <c r="A48" s="95"/>
      <c r="K48" s="297"/>
      <c r="L48" s="303" t="s">
        <v>100</v>
      </c>
      <c r="M48" s="302"/>
    </row>
    <row r="49" spans="1:13" ht="16.5" thickTop="1" thickBot="1" x14ac:dyDescent="0.3">
      <c r="A49" s="95"/>
      <c r="J49" s="39"/>
      <c r="K49" s="300"/>
      <c r="L49" s="300"/>
      <c r="M49" s="301"/>
    </row>
    <row r="50" spans="1:13" ht="16.5" thickTop="1" thickBot="1" x14ac:dyDescent="0.25">
      <c r="A50" s="95"/>
      <c r="J50" s="39"/>
      <c r="K50" s="380" t="s">
        <v>101</v>
      </c>
      <c r="L50" s="381"/>
      <c r="M50" s="304"/>
    </row>
    <row r="51" spans="1:13" ht="13.5" thickTop="1" x14ac:dyDescent="0.2">
      <c r="A51" s="95"/>
      <c r="E51" s="39"/>
    </row>
    <row r="52" spans="1:13" x14ac:dyDescent="0.2">
      <c r="A52" s="95"/>
    </row>
    <row r="53" spans="1:13" customFormat="1" ht="15" x14ac:dyDescent="0.25"/>
    <row r="54" spans="1:13" customFormat="1" ht="15" x14ac:dyDescent="0.25"/>
    <row r="55" spans="1:13" customFormat="1" ht="15" x14ac:dyDescent="0.25"/>
    <row r="56" spans="1:13" customFormat="1" ht="15" x14ac:dyDescent="0.25"/>
    <row r="57" spans="1:13" customFormat="1" ht="15" x14ac:dyDescent="0.25"/>
    <row r="58" spans="1:13" customFormat="1" ht="15" x14ac:dyDescent="0.25"/>
    <row r="59" spans="1:13" customFormat="1" ht="24.95" customHeight="1" x14ac:dyDescent="0.25"/>
    <row r="60" spans="1:13" customFormat="1" ht="24.95" customHeight="1" x14ac:dyDescent="0.25"/>
    <row r="61" spans="1:13" customFormat="1" ht="15" x14ac:dyDescent="0.25"/>
    <row r="62" spans="1:13" customFormat="1" ht="15" x14ac:dyDescent="0.25"/>
    <row r="63" spans="1:13" customFormat="1" ht="15" x14ac:dyDescent="0.25"/>
    <row r="64" spans="1:13" customFormat="1" ht="15" x14ac:dyDescent="0.25"/>
    <row r="65" spans="13:13" customFormat="1" ht="15" x14ac:dyDescent="0.25"/>
    <row r="66" spans="13:13" customFormat="1" ht="15" x14ac:dyDescent="0.25"/>
    <row r="67" spans="13:13" customFormat="1" ht="15" x14ac:dyDescent="0.25">
      <c r="M67" s="307"/>
    </row>
    <row r="68" spans="13:13" customFormat="1" ht="15" x14ac:dyDescent="0.25">
      <c r="M68" s="307"/>
    </row>
    <row r="69" spans="13:13" customFormat="1" ht="15" x14ac:dyDescent="0.25">
      <c r="M69" s="307"/>
    </row>
    <row r="70" spans="13:13" customFormat="1" ht="15" x14ac:dyDescent="0.25">
      <c r="M70" s="307"/>
    </row>
    <row r="71" spans="13:13" customFormat="1" ht="15" x14ac:dyDescent="0.25">
      <c r="M71" s="307"/>
    </row>
    <row r="72" spans="13:13" customFormat="1" ht="15" x14ac:dyDescent="0.25">
      <c r="M72" s="307"/>
    </row>
    <row r="73" spans="13:13" customFormat="1" ht="15" x14ac:dyDescent="0.25">
      <c r="M73" s="307"/>
    </row>
    <row r="74" spans="13:13" customFormat="1" ht="15" x14ac:dyDescent="0.25">
      <c r="M74" s="307"/>
    </row>
  </sheetData>
  <mergeCells count="4">
    <mergeCell ref="B12:B13"/>
    <mergeCell ref="A29:F29"/>
    <mergeCell ref="A34:B34"/>
    <mergeCell ref="K50:L50"/>
  </mergeCells>
  <printOptions horizontalCentered="1"/>
  <pageMargins left="0.19685039370078741" right="0.19685039370078741" top="0.19685039370078741" bottom="0.39370078740157483" header="0" footer="0.19685039370078741"/>
  <pageSetup paperSize="9" scale="71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53"/>
  <sheetViews>
    <sheetView showGridLines="0" showZeros="0" workbookViewId="0">
      <selection activeCell="B14" sqref="B14"/>
    </sheetView>
  </sheetViews>
  <sheetFormatPr baseColWidth="10" defaultColWidth="11.42578125" defaultRowHeight="12.75" x14ac:dyDescent="0.2"/>
  <cols>
    <col min="1" max="1" width="1.5703125" style="2" customWidth="1"/>
    <col min="2" max="2" width="4" style="2" customWidth="1"/>
    <col min="3" max="3" width="76.7109375" style="2" customWidth="1"/>
    <col min="4" max="5" width="19.42578125" style="2" customWidth="1"/>
    <col min="6" max="6" width="11.42578125" style="2"/>
    <col min="7" max="7" width="1.42578125" style="2" customWidth="1"/>
    <col min="8" max="8" width="16.42578125" style="2" customWidth="1"/>
    <col min="9" max="9" width="11.42578125" style="2"/>
    <col min="10" max="10" width="16.42578125" style="2" bestFit="1" customWidth="1"/>
    <col min="11" max="11" width="15.42578125" style="2" customWidth="1"/>
    <col min="12" max="16384" width="11.42578125" style="2"/>
  </cols>
  <sheetData>
    <row r="1" spans="2:6" ht="18" x14ac:dyDescent="0.25">
      <c r="B1" s="1"/>
    </row>
    <row r="2" spans="2:6" ht="18" x14ac:dyDescent="0.25">
      <c r="B2" s="1"/>
    </row>
    <row r="5" spans="2:6" s="5" customFormat="1" x14ac:dyDescent="0.25">
      <c r="B5" s="3"/>
      <c r="C5" s="4"/>
      <c r="D5" s="4"/>
      <c r="E5" s="4"/>
    </row>
    <row r="6" spans="2:6" s="5" customFormat="1" x14ac:dyDescent="0.25">
      <c r="B6" s="3"/>
      <c r="C6" s="4"/>
      <c r="D6" s="4"/>
      <c r="E6" s="4"/>
    </row>
    <row r="7" spans="2:6" s="5" customFormat="1" x14ac:dyDescent="0.25">
      <c r="B7" s="3"/>
      <c r="C7" s="4"/>
      <c r="D7" s="4"/>
      <c r="E7" s="4"/>
    </row>
    <row r="8" spans="2:6" s="5" customFormat="1" x14ac:dyDescent="0.25">
      <c r="B8" s="3"/>
      <c r="C8" s="4"/>
      <c r="D8" s="4"/>
      <c r="E8" s="4"/>
    </row>
    <row r="9" spans="2:6" s="5" customFormat="1" x14ac:dyDescent="0.25">
      <c r="B9" s="3"/>
      <c r="C9" s="4"/>
      <c r="D9" s="4"/>
      <c r="E9" s="4"/>
    </row>
    <row r="10" spans="2:6" s="5" customFormat="1" x14ac:dyDescent="0.25">
      <c r="B10" s="3"/>
      <c r="C10" s="4"/>
      <c r="D10" s="4"/>
      <c r="E10" s="4"/>
    </row>
    <row r="11" spans="2:6" s="5" customFormat="1" x14ac:dyDescent="0.25">
      <c r="B11" s="3"/>
      <c r="C11" s="4"/>
      <c r="D11" s="4"/>
      <c r="E11" s="4"/>
    </row>
    <row r="12" spans="2:6" s="5" customFormat="1" x14ac:dyDescent="0.25">
      <c r="B12" s="3"/>
      <c r="C12" s="4"/>
      <c r="D12" s="4"/>
      <c r="E12" s="4"/>
    </row>
    <row r="13" spans="2:6" s="5" customFormat="1" ht="12" customHeight="1" x14ac:dyDescent="0.25">
      <c r="B13" s="3"/>
      <c r="C13" s="4"/>
      <c r="D13" s="4"/>
      <c r="E13" s="4"/>
      <c r="F13" s="6"/>
    </row>
    <row r="14" spans="2:6" ht="19.5" x14ac:dyDescent="0.4">
      <c r="B14" s="7" t="s">
        <v>70</v>
      </c>
      <c r="C14" s="7"/>
      <c r="D14" s="7"/>
      <c r="E14" s="7"/>
      <c r="F14" s="8"/>
    </row>
    <row r="15" spans="2:6" x14ac:dyDescent="0.2">
      <c r="E15" s="9"/>
      <c r="F15" s="10">
        <v>43621</v>
      </c>
    </row>
    <row r="16" spans="2:6" s="11" customFormat="1" ht="29.25" customHeight="1" x14ac:dyDescent="0.25">
      <c r="B16" s="382" t="s">
        <v>1</v>
      </c>
      <c r="C16" s="383"/>
      <c r="D16" s="114">
        <v>2018</v>
      </c>
      <c r="E16" s="115">
        <v>2017</v>
      </c>
      <c r="F16" s="386" t="s">
        <v>92</v>
      </c>
    </row>
    <row r="17" spans="2:12" s="11" customFormat="1" ht="33" customHeight="1" x14ac:dyDescent="0.25">
      <c r="B17" s="384"/>
      <c r="C17" s="385"/>
      <c r="D17" s="99" t="s">
        <v>2</v>
      </c>
      <c r="E17" s="116" t="s">
        <v>2</v>
      </c>
      <c r="F17" s="387"/>
    </row>
    <row r="18" spans="2:12" s="16" customFormat="1" ht="30" customHeight="1" x14ac:dyDescent="0.25">
      <c r="B18" s="12"/>
      <c r="C18" s="13" t="s">
        <v>3</v>
      </c>
      <c r="D18" s="100">
        <f>+D37</f>
        <v>401619352.28999901</v>
      </c>
      <c r="E18" s="14">
        <f>+E39</f>
        <v>376169855.85726833</v>
      </c>
      <c r="F18" s="15">
        <f>IF(ISERROR((ABS(D18)-ABS(E18))/ABS(E18)),"",(ABS(D18)-ABS(E18))/ABS(E18))</f>
        <v>6.7654268507860132E-2</v>
      </c>
    </row>
    <row r="19" spans="2:12" ht="21.75" customHeight="1" thickBot="1" x14ac:dyDescent="0.25">
      <c r="B19" s="17"/>
      <c r="C19" s="117" t="s">
        <v>104</v>
      </c>
      <c r="D19" s="118">
        <f>+'Comparativo limite'!G28</f>
        <v>389263076.99784356</v>
      </c>
      <c r="E19" s="119">
        <v>376169855.85726833</v>
      </c>
      <c r="F19" s="18" t="str">
        <f>IF(ISERROR((ABS(#REF!)-ABS(E19))/ABS(E19)),"",(ABS(#REF!)-ABS(E19))/ABS(E19))</f>
        <v/>
      </c>
    </row>
    <row r="20" spans="2:12" ht="13.5" thickTop="1" x14ac:dyDescent="0.2"/>
    <row r="21" spans="2:12" ht="5.0999999999999996" customHeight="1" x14ac:dyDescent="0.2"/>
    <row r="22" spans="2:12" s="22" customFormat="1" ht="25.5" x14ac:dyDescent="0.2">
      <c r="B22" s="19" t="s">
        <v>4</v>
      </c>
      <c r="C22" s="20"/>
      <c r="D22" s="120" t="s">
        <v>77</v>
      </c>
      <c r="E22" s="121" t="s">
        <v>77</v>
      </c>
      <c r="F22" s="21" t="s">
        <v>6</v>
      </c>
    </row>
    <row r="23" spans="2:12" s="67" customFormat="1" ht="20.100000000000001" customHeight="1" x14ac:dyDescent="0.2">
      <c r="B23" s="171" t="s">
        <v>7</v>
      </c>
      <c r="C23" s="165" t="s">
        <v>105</v>
      </c>
      <c r="D23" s="275">
        <v>2729792327.1499996</v>
      </c>
      <c r="E23" s="276">
        <v>2698224402.5699997</v>
      </c>
      <c r="F23" s="166">
        <f>IF(ISERROR((ABS(D23)-ABS(E23))/ABS(E23)),"",(ABS(D23)-ABS(E23))/ABS(E23))</f>
        <v>1.1699517856977414E-2</v>
      </c>
      <c r="G23" s="172"/>
      <c r="H23" s="172"/>
    </row>
    <row r="24" spans="2:12" s="67" customFormat="1" ht="20.100000000000001" customHeight="1" x14ac:dyDescent="0.2">
      <c r="B24" s="173" t="s">
        <v>8</v>
      </c>
      <c r="C24" s="167" t="s">
        <v>9</v>
      </c>
      <c r="D24" s="275">
        <v>-10773859.300000001</v>
      </c>
      <c r="E24" s="276">
        <v>-11799107.35</v>
      </c>
      <c r="F24" s="166">
        <f t="shared" ref="F24:F38" si="0">IF(ISERROR((ABS(D24)-ABS(E24))/ABS(E24)),"",(ABS(D24)-ABS(E24))/ABS(E24))</f>
        <v>-8.6892001198717705E-2</v>
      </c>
      <c r="G24" s="151"/>
      <c r="H24" s="151"/>
      <c r="I24" s="174"/>
      <c r="J24" s="174"/>
      <c r="K24" s="174"/>
      <c r="L24" s="174"/>
    </row>
    <row r="25" spans="2:12" s="67" customFormat="1" ht="20.100000000000001" customHeight="1" x14ac:dyDescent="0.2">
      <c r="B25" s="173" t="s">
        <v>8</v>
      </c>
      <c r="C25" s="168" t="s">
        <v>106</v>
      </c>
      <c r="D25" s="275">
        <v>-964165.29</v>
      </c>
      <c r="E25" s="276">
        <v>-1158547.57</v>
      </c>
      <c r="F25" s="166">
        <f t="shared" si="0"/>
        <v>-0.16778100876772803</v>
      </c>
      <c r="G25" s="172"/>
      <c r="H25" s="172"/>
    </row>
    <row r="26" spans="2:12" s="67" customFormat="1" ht="24.95" customHeight="1" x14ac:dyDescent="0.2">
      <c r="B26" s="173" t="s">
        <v>7</v>
      </c>
      <c r="C26" s="167" t="s">
        <v>10</v>
      </c>
      <c r="D26" s="275">
        <v>4147500</v>
      </c>
      <c r="E26" s="276">
        <v>4961251.57</v>
      </c>
      <c r="F26" s="166">
        <f t="shared" si="0"/>
        <v>-0.16402142856867874</v>
      </c>
      <c r="G26" s="151"/>
      <c r="H26" s="151"/>
      <c r="I26" s="174"/>
      <c r="J26" s="174"/>
      <c r="K26" s="174"/>
      <c r="L26" s="174"/>
    </row>
    <row r="27" spans="2:12" s="67" customFormat="1" ht="24.95" customHeight="1" x14ac:dyDescent="0.2">
      <c r="B27" s="173" t="s">
        <v>8</v>
      </c>
      <c r="C27" s="167" t="s">
        <v>11</v>
      </c>
      <c r="D27" s="275">
        <v>0</v>
      </c>
      <c r="E27" s="276">
        <v>0</v>
      </c>
      <c r="F27" s="166" t="str">
        <f t="shared" si="0"/>
        <v/>
      </c>
      <c r="G27" s="172"/>
      <c r="H27" s="172"/>
      <c r="I27" s="174"/>
      <c r="J27" s="174"/>
      <c r="K27" s="174"/>
      <c r="L27" s="174"/>
    </row>
    <row r="28" spans="2:12" s="67" customFormat="1" ht="24.95" customHeight="1" x14ac:dyDescent="0.2">
      <c r="B28" s="171" t="s">
        <v>8</v>
      </c>
      <c r="C28" s="167" t="s">
        <v>12</v>
      </c>
      <c r="D28" s="275">
        <v>0</v>
      </c>
      <c r="E28" s="276">
        <v>0</v>
      </c>
      <c r="F28" s="166" t="str">
        <f t="shared" si="0"/>
        <v/>
      </c>
      <c r="G28" s="172"/>
      <c r="H28" s="172"/>
      <c r="I28" s="174"/>
      <c r="J28" s="174"/>
      <c r="K28" s="174"/>
      <c r="L28" s="174"/>
    </row>
    <row r="29" spans="2:12" s="67" customFormat="1" ht="24.95" customHeight="1" x14ac:dyDescent="0.2">
      <c r="B29" s="173" t="s">
        <v>8</v>
      </c>
      <c r="C29" s="167" t="s">
        <v>13</v>
      </c>
      <c r="D29" s="275">
        <v>0</v>
      </c>
      <c r="E29" s="277">
        <v>0</v>
      </c>
      <c r="F29" s="166" t="str">
        <f t="shared" si="0"/>
        <v/>
      </c>
      <c r="G29" s="172"/>
      <c r="H29" s="172"/>
      <c r="I29" s="175"/>
      <c r="J29" s="175"/>
      <c r="K29" s="175"/>
      <c r="L29" s="175"/>
    </row>
    <row r="30" spans="2:12" s="67" customFormat="1" ht="24.95" customHeight="1" x14ac:dyDescent="0.2">
      <c r="B30" s="173" t="s">
        <v>8</v>
      </c>
      <c r="C30" s="167" t="s">
        <v>84</v>
      </c>
      <c r="D30" s="275"/>
      <c r="E30" s="277"/>
      <c r="F30" s="166" t="str">
        <f t="shared" ref="F30" si="1">IF(ISERROR((ABS(D30)-ABS(E30))/ABS(E30)),"",(ABS(D30)-ABS(E30))/ABS(E30))</f>
        <v/>
      </c>
      <c r="G30" s="172"/>
      <c r="H30" s="172"/>
      <c r="I30" s="175"/>
      <c r="J30" s="175"/>
      <c r="K30" s="175"/>
      <c r="L30" s="175"/>
    </row>
    <row r="31" spans="2:12" s="67" customFormat="1" ht="20.100000000000001" customHeight="1" thickBot="1" x14ac:dyDescent="0.25">
      <c r="B31" s="176" t="s">
        <v>8</v>
      </c>
      <c r="C31" s="170" t="s">
        <v>14</v>
      </c>
      <c r="D31" s="278">
        <v>-10424473.01</v>
      </c>
      <c r="E31" s="279">
        <v>-23241253.450000003</v>
      </c>
      <c r="F31" s="169">
        <f t="shared" si="0"/>
        <v>-0.55146683321419576</v>
      </c>
      <c r="G31" s="172"/>
      <c r="H31" s="172"/>
      <c r="I31" s="175"/>
      <c r="J31" s="175"/>
      <c r="K31" s="175"/>
      <c r="L31" s="175"/>
    </row>
    <row r="32" spans="2:12" s="62" customFormat="1" ht="25.5" thickTop="1" thickBot="1" x14ac:dyDescent="0.3">
      <c r="B32" s="280" t="s">
        <v>15</v>
      </c>
      <c r="C32" s="281"/>
      <c r="D32" s="282">
        <f>SUM(D23:D31)</f>
        <v>2711777329.5499992</v>
      </c>
      <c r="E32" s="283">
        <f>SUM(E23:E31)</f>
        <v>2666986745.77</v>
      </c>
      <c r="F32" s="284">
        <f t="shared" si="0"/>
        <v>1.6794453084943071E-2</v>
      </c>
      <c r="I32" s="164"/>
      <c r="J32" s="164"/>
      <c r="K32" s="164"/>
      <c r="L32" s="164"/>
    </row>
    <row r="33" spans="2:12" s="32" customFormat="1" ht="20.100000000000001" customHeight="1" thickTop="1" x14ac:dyDescent="0.3">
      <c r="B33" s="28"/>
      <c r="C33" s="29" t="s">
        <v>16</v>
      </c>
      <c r="D33" s="122">
        <f>SUM(D34:D36)</f>
        <v>-2310157977.2600002</v>
      </c>
      <c r="E33" s="123">
        <f>SUM(E34:E36)</f>
        <v>-2285924399.4700003</v>
      </c>
      <c r="F33" s="30">
        <f t="shared" si="0"/>
        <v>1.060121576882359E-2</v>
      </c>
      <c r="G33" s="31"/>
      <c r="H33" s="31"/>
      <c r="I33"/>
      <c r="J33"/>
      <c r="K33"/>
      <c r="L33"/>
    </row>
    <row r="34" spans="2:12" s="67" customFormat="1" ht="48" customHeight="1" x14ac:dyDescent="0.2">
      <c r="B34" s="173" t="s">
        <v>8</v>
      </c>
      <c r="C34" s="167" t="s">
        <v>17</v>
      </c>
      <c r="D34" s="275">
        <v>-218744760.43000001</v>
      </c>
      <c r="E34" s="276">
        <v>-197358191.93999997</v>
      </c>
      <c r="F34" s="166">
        <f t="shared" si="0"/>
        <v>0.10836422993022705</v>
      </c>
      <c r="I34" s="175"/>
      <c r="J34" s="175"/>
      <c r="K34" s="175"/>
      <c r="L34" s="175"/>
    </row>
    <row r="35" spans="2:12" s="67" customFormat="1" ht="35.25" customHeight="1" x14ac:dyDescent="0.2">
      <c r="B35" s="173" t="s">
        <v>8</v>
      </c>
      <c r="C35" s="167" t="s">
        <v>18</v>
      </c>
      <c r="D35" s="275">
        <v>-39649600.550000004</v>
      </c>
      <c r="E35" s="276">
        <v>-38770889.359999999</v>
      </c>
      <c r="F35" s="166">
        <f t="shared" si="0"/>
        <v>2.2664199983675717E-2</v>
      </c>
      <c r="G35" s="174"/>
      <c r="H35" s="174"/>
      <c r="I35" s="175"/>
      <c r="J35" s="175"/>
      <c r="K35" s="175"/>
      <c r="L35" s="175"/>
    </row>
    <row r="36" spans="2:12" s="67" customFormat="1" ht="24.95" customHeight="1" x14ac:dyDescent="0.2">
      <c r="B36" s="173" t="s">
        <v>8</v>
      </c>
      <c r="C36" s="167" t="s">
        <v>19</v>
      </c>
      <c r="D36" s="275">
        <v>-2051763616.28</v>
      </c>
      <c r="E36" s="276">
        <v>-2049795318.1700001</v>
      </c>
      <c r="F36" s="166">
        <f t="shared" si="0"/>
        <v>9.6024129460747158E-4</v>
      </c>
      <c r="G36" s="174"/>
      <c r="H36" s="174"/>
      <c r="I36" s="175"/>
      <c r="J36" s="175"/>
      <c r="K36" s="175"/>
      <c r="L36" s="175"/>
    </row>
    <row r="37" spans="2:12" s="70" customFormat="1" ht="24" customHeight="1" thickBot="1" x14ac:dyDescent="0.3">
      <c r="B37" s="285" t="s">
        <v>71</v>
      </c>
      <c r="C37" s="270"/>
      <c r="D37" s="286">
        <v>401619352.28999901</v>
      </c>
      <c r="E37" s="287">
        <v>381062346.29999971</v>
      </c>
      <c r="F37" s="288">
        <f>IF(ISERROR((ABS(D37)-ABS(E37))/ABS(E37)),"",(ABS(D37)-ABS(E37))/ABS(E37))</f>
        <v>5.3946568559191464E-2</v>
      </c>
      <c r="I37" s="164"/>
      <c r="J37" s="164"/>
      <c r="K37" s="164"/>
      <c r="L37" s="164"/>
    </row>
    <row r="38" spans="2:12" s="62" customFormat="1" ht="19.5" customHeight="1" thickTop="1" x14ac:dyDescent="0.25">
      <c r="B38" s="188" t="s">
        <v>8</v>
      </c>
      <c r="C38" s="167" t="s">
        <v>107</v>
      </c>
      <c r="D38" s="275">
        <v>-12356275.292155445</v>
      </c>
      <c r="E38" s="276">
        <v>-4892490.4427313805</v>
      </c>
      <c r="F38" s="166">
        <f t="shared" si="0"/>
        <v>1.525559413307138</v>
      </c>
      <c r="G38" s="63"/>
      <c r="H38" s="63"/>
      <c r="I38" s="164"/>
      <c r="J38" s="164"/>
      <c r="K38" s="164"/>
      <c r="L38" s="164"/>
    </row>
    <row r="39" spans="2:12" s="70" customFormat="1" ht="42.75" customHeight="1" thickBot="1" x14ac:dyDescent="0.3">
      <c r="B39" s="285" t="s">
        <v>78</v>
      </c>
      <c r="C39" s="270"/>
      <c r="D39" s="286">
        <f>+D37+D38</f>
        <v>389263076.99784356</v>
      </c>
      <c r="E39" s="287">
        <f>+E37+E38</f>
        <v>376169855.85726833</v>
      </c>
      <c r="F39" s="288">
        <f>IF(ISERROR((ABS(D39)-ABS(E39))/ABS(E39)),"",(ABS(D39)-ABS(E39))/ABS(E39))</f>
        <v>3.4806672934322637E-2</v>
      </c>
      <c r="I39" s="164"/>
      <c r="J39" s="164"/>
      <c r="K39" s="164"/>
      <c r="L39" s="164"/>
    </row>
    <row r="40" spans="2:12" ht="22.5" customHeight="1" thickTop="1" x14ac:dyDescent="0.25">
      <c r="B40" s="37"/>
      <c r="C40" s="38"/>
      <c r="D40" s="39"/>
      <c r="E40" s="39"/>
      <c r="I40"/>
      <c r="J40"/>
      <c r="K40"/>
      <c r="L40"/>
    </row>
    <row r="41" spans="2:12" customFormat="1" ht="22.5" customHeight="1" x14ac:dyDescent="0.25"/>
    <row r="42" spans="2:12" customFormat="1" ht="22.5" customHeight="1" x14ac:dyDescent="0.25"/>
    <row r="43" spans="2:12" customFormat="1" ht="15" x14ac:dyDescent="0.25"/>
    <row r="44" spans="2:12" customFormat="1" ht="15" x14ac:dyDescent="0.25"/>
    <row r="45" spans="2:12" customFormat="1" ht="15" x14ac:dyDescent="0.25"/>
    <row r="46" spans="2:12" customFormat="1" ht="15.75" customHeight="1" x14ac:dyDescent="0.25"/>
    <row r="47" spans="2:12" customFormat="1" ht="23.25" customHeight="1" x14ac:dyDescent="0.25"/>
    <row r="48" spans="2:12" customFormat="1" ht="15" x14ac:dyDescent="0.25"/>
    <row r="49" customFormat="1" ht="15" x14ac:dyDescent="0.25"/>
    <row r="50" customFormat="1" ht="15" x14ac:dyDescent="0.25"/>
    <row r="51" customFormat="1" ht="15" x14ac:dyDescent="0.25"/>
    <row r="52" customFormat="1" ht="15" x14ac:dyDescent="0.25"/>
    <row r="53" customFormat="1" ht="15" x14ac:dyDescent="0.25"/>
  </sheetData>
  <mergeCells count="2">
    <mergeCell ref="B16:C17"/>
    <mergeCell ref="F16:F17"/>
  </mergeCells>
  <printOptions horizontalCentered="1"/>
  <pageMargins left="0.19685039370078741" right="0.19685039370078741" top="0.19685039370078741" bottom="0.39370078740157483" header="0" footer="0.19685039370078741"/>
  <pageSetup paperSize="9" scale="74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M52"/>
  <sheetViews>
    <sheetView showGridLines="0" showZeros="0" workbookViewId="0">
      <selection activeCell="C13" sqref="C13"/>
    </sheetView>
  </sheetViews>
  <sheetFormatPr baseColWidth="10" defaultRowHeight="15" x14ac:dyDescent="0.25"/>
  <cols>
    <col min="1" max="1" width="1.5703125" style="2" customWidth="1"/>
    <col min="2" max="2" width="4" style="2" customWidth="1"/>
    <col min="3" max="3" width="76.7109375" style="2" customWidth="1"/>
    <col min="4" max="5" width="19.42578125" style="2" customWidth="1"/>
    <col min="6" max="6" width="11.42578125" style="2"/>
    <col min="7" max="7" width="3.5703125" customWidth="1"/>
    <col min="8" max="8" width="1.42578125" style="2" customWidth="1"/>
    <col min="9" max="9" width="16.42578125" style="2" customWidth="1"/>
    <col min="10" max="10" width="11.42578125" style="2"/>
    <col min="11" max="11" width="16.42578125" style="2" bestFit="1" customWidth="1"/>
    <col min="12" max="12" width="15.42578125" style="2" customWidth="1"/>
    <col min="13" max="16384" width="11.42578125" style="2"/>
  </cols>
  <sheetData>
    <row r="1" spans="2:6" ht="18" x14ac:dyDescent="0.25">
      <c r="B1" s="1"/>
    </row>
    <row r="2" spans="2:6" ht="18" x14ac:dyDescent="0.25">
      <c r="B2" s="1"/>
    </row>
    <row r="5" spans="2:6" s="5" customFormat="1" ht="12.75" x14ac:dyDescent="0.25">
      <c r="B5" s="3"/>
      <c r="C5" s="4"/>
      <c r="D5" s="4"/>
      <c r="E5" s="4"/>
    </row>
    <row r="6" spans="2:6" s="5" customFormat="1" ht="12.75" x14ac:dyDescent="0.25">
      <c r="B6" s="3"/>
      <c r="C6" s="4"/>
      <c r="D6" s="4"/>
      <c r="E6" s="4"/>
    </row>
    <row r="7" spans="2:6" s="5" customFormat="1" ht="12.75" x14ac:dyDescent="0.25">
      <c r="B7" s="3"/>
      <c r="C7" s="4"/>
      <c r="D7" s="4"/>
      <c r="E7" s="4"/>
    </row>
    <row r="8" spans="2:6" s="5" customFormat="1" ht="12.75" x14ac:dyDescent="0.25">
      <c r="B8" s="3"/>
      <c r="C8" s="4"/>
      <c r="D8" s="4"/>
      <c r="E8" s="4"/>
    </row>
    <row r="9" spans="2:6" s="5" customFormat="1" ht="12.75" x14ac:dyDescent="0.25">
      <c r="B9" s="3"/>
      <c r="C9" s="4"/>
      <c r="D9" s="4"/>
      <c r="E9" s="4"/>
    </row>
    <row r="10" spans="2:6" s="5" customFormat="1" ht="12.75" x14ac:dyDescent="0.25">
      <c r="B10" s="3"/>
      <c r="C10" s="4"/>
      <c r="D10" s="4"/>
      <c r="E10" s="4"/>
    </row>
    <row r="11" spans="2:6" s="5" customFormat="1" ht="12.75" x14ac:dyDescent="0.25">
      <c r="B11" s="3"/>
      <c r="C11" s="4"/>
      <c r="D11" s="4"/>
      <c r="E11" s="4"/>
    </row>
    <row r="12" spans="2:6" s="5" customFormat="1" ht="12.75" x14ac:dyDescent="0.25">
      <c r="B12" s="3"/>
      <c r="C12" s="4"/>
      <c r="D12" s="4"/>
      <c r="E12" s="4"/>
    </row>
    <row r="13" spans="2:6" s="5" customFormat="1" ht="20.100000000000001" customHeight="1" x14ac:dyDescent="0.25">
      <c r="B13" s="3"/>
      <c r="C13" s="4"/>
      <c r="D13" s="4"/>
      <c r="E13" s="4"/>
      <c r="F13" s="6"/>
    </row>
    <row r="14" spans="2:6" ht="19.5" x14ac:dyDescent="0.4">
      <c r="B14" s="7" t="s">
        <v>0</v>
      </c>
      <c r="C14" s="7"/>
      <c r="D14" s="7"/>
      <c r="E14" s="7"/>
      <c r="F14" s="8"/>
    </row>
    <row r="16" spans="2:6" s="11" customFormat="1" ht="25.5" customHeight="1" x14ac:dyDescent="0.25">
      <c r="B16" s="382" t="s">
        <v>1</v>
      </c>
      <c r="C16" s="383"/>
      <c r="D16" s="114">
        <v>2018</v>
      </c>
      <c r="E16" s="340">
        <v>2017</v>
      </c>
      <c r="F16" s="388" t="s">
        <v>92</v>
      </c>
    </row>
    <row r="17" spans="2:13" s="11" customFormat="1" ht="27" customHeight="1" x14ac:dyDescent="0.25">
      <c r="B17" s="384"/>
      <c r="C17" s="385"/>
      <c r="D17" s="124" t="s">
        <v>2</v>
      </c>
      <c r="E17" s="341" t="s">
        <v>2</v>
      </c>
      <c r="F17" s="389"/>
    </row>
    <row r="18" spans="2:13" s="16" customFormat="1" ht="30" customHeight="1" x14ac:dyDescent="0.25">
      <c r="B18" s="12"/>
      <c r="C18" s="13" t="s">
        <v>3</v>
      </c>
      <c r="D18" s="125">
        <f>+D39</f>
        <v>167009517.85784417</v>
      </c>
      <c r="E18" s="342">
        <f>+E39</f>
        <v>163982025.61726904</v>
      </c>
      <c r="F18" s="331">
        <f>IF(ISERROR((ABS(D18)-ABS(E18))/ABS(E18)),"",(ABS(D18)-ABS(E18))/ABS(E18))</f>
        <v>1.8462342010832605E-2</v>
      </c>
    </row>
    <row r="19" spans="2:13" ht="21.75" customHeight="1" thickBot="1" x14ac:dyDescent="0.3">
      <c r="B19" s="17"/>
      <c r="C19" s="117" t="s">
        <v>104</v>
      </c>
      <c r="D19" s="126">
        <f>+'Comparativo limite'!G14</f>
        <v>171982738.83208349</v>
      </c>
      <c r="E19" s="343">
        <v>163211048.39777836</v>
      </c>
      <c r="F19" s="332" t="str">
        <f>IF(ISERROR((ABS(#REF!)-ABS(E19))/ABS(E19)),"",(ABS(#REF!)-ABS(E19))/ABS(E19))</f>
        <v/>
      </c>
    </row>
    <row r="20" spans="2:13" ht="15.75" thickTop="1" x14ac:dyDescent="0.25"/>
    <row r="21" spans="2:13" ht="5.0999999999999996" customHeight="1" x14ac:dyDescent="0.25"/>
    <row r="22" spans="2:13" s="22" customFormat="1" ht="25.5" x14ac:dyDescent="0.2">
      <c r="B22" s="19" t="s">
        <v>4</v>
      </c>
      <c r="C22" s="20"/>
      <c r="D22" s="127" t="s">
        <v>5</v>
      </c>
      <c r="E22" s="344" t="s">
        <v>5</v>
      </c>
      <c r="F22" s="333" t="s">
        <v>6</v>
      </c>
    </row>
    <row r="23" spans="2:13" s="84" customFormat="1" ht="20.100000000000001" customHeight="1" x14ac:dyDescent="0.2">
      <c r="B23" s="177" t="s">
        <v>7</v>
      </c>
      <c r="C23" s="178" t="s">
        <v>105</v>
      </c>
      <c r="D23" s="179">
        <v>2467095113.2799997</v>
      </c>
      <c r="E23" s="345">
        <v>2449424136.3800001</v>
      </c>
      <c r="F23" s="334">
        <f t="shared" ref="F23:F31" si="0">IF(ISERROR((ABS(D23)-ABS(E23))/ABS(E23)),"",(ABS(D23)-ABS(E23))/ABS(E23))</f>
        <v>7.2143393369657593E-3</v>
      </c>
      <c r="H23" s="68"/>
      <c r="I23" s="68"/>
    </row>
    <row r="24" spans="2:13" s="84" customFormat="1" ht="20.100000000000001" customHeight="1" x14ac:dyDescent="0.2">
      <c r="B24" s="180" t="s">
        <v>8</v>
      </c>
      <c r="C24" s="181" t="s">
        <v>9</v>
      </c>
      <c r="D24" s="179">
        <v>-10345665.41</v>
      </c>
      <c r="E24" s="345">
        <v>-11165299.959999999</v>
      </c>
      <c r="F24" s="334">
        <f t="shared" si="0"/>
        <v>-7.3409093614713677E-2</v>
      </c>
      <c r="H24" s="159"/>
      <c r="I24" s="159"/>
      <c r="J24" s="58"/>
      <c r="K24" s="58"/>
      <c r="L24" s="58"/>
      <c r="M24" s="58"/>
    </row>
    <row r="25" spans="2:13" s="84" customFormat="1" ht="20.100000000000001" customHeight="1" x14ac:dyDescent="0.2">
      <c r="B25" s="180" t="s">
        <v>8</v>
      </c>
      <c r="C25" s="182" t="s">
        <v>106</v>
      </c>
      <c r="D25" s="179">
        <v>-964165.29</v>
      </c>
      <c r="E25" s="345">
        <v>-1158547.57</v>
      </c>
      <c r="F25" s="334">
        <f t="shared" si="0"/>
        <v>-0.16778100876772803</v>
      </c>
      <c r="H25" s="68"/>
      <c r="I25" s="68"/>
    </row>
    <row r="26" spans="2:13" s="84" customFormat="1" ht="24.95" customHeight="1" x14ac:dyDescent="0.2">
      <c r="B26" s="180" t="s">
        <v>7</v>
      </c>
      <c r="C26" s="181" t="s">
        <v>10</v>
      </c>
      <c r="D26" s="179">
        <v>4147500</v>
      </c>
      <c r="E26" s="345">
        <v>4961251.57</v>
      </c>
      <c r="F26" s="334">
        <f t="shared" si="0"/>
        <v>-0.16402142856867874</v>
      </c>
      <c r="H26" s="159"/>
      <c r="I26" s="159"/>
      <c r="J26" s="58"/>
      <c r="K26" s="58"/>
      <c r="L26" s="58"/>
      <c r="M26" s="58"/>
    </row>
    <row r="27" spans="2:13" s="84" customFormat="1" ht="24.95" customHeight="1" x14ac:dyDescent="0.2">
      <c r="B27" s="180" t="s">
        <v>8</v>
      </c>
      <c r="C27" s="181" t="s">
        <v>11</v>
      </c>
      <c r="D27" s="179"/>
      <c r="E27" s="345"/>
      <c r="F27" s="334" t="str">
        <f t="shared" si="0"/>
        <v/>
      </c>
      <c r="H27" s="68"/>
      <c r="I27" s="68"/>
      <c r="J27" s="58"/>
      <c r="K27" s="58"/>
      <c r="L27" s="58"/>
      <c r="M27" s="58"/>
    </row>
    <row r="28" spans="2:13" s="84" customFormat="1" ht="24.95" customHeight="1" x14ac:dyDescent="0.2">
      <c r="B28" s="177" t="s">
        <v>8</v>
      </c>
      <c r="C28" s="181" t="s">
        <v>12</v>
      </c>
      <c r="D28" s="179"/>
      <c r="E28" s="345"/>
      <c r="F28" s="334" t="str">
        <f t="shared" si="0"/>
        <v/>
      </c>
      <c r="H28" s="68"/>
      <c r="I28" s="68"/>
      <c r="J28" s="58"/>
      <c r="K28" s="58"/>
      <c r="L28" s="58"/>
      <c r="M28" s="58"/>
    </row>
    <row r="29" spans="2:13" s="84" customFormat="1" ht="24.95" customHeight="1" x14ac:dyDescent="0.2">
      <c r="B29" s="180" t="s">
        <v>8</v>
      </c>
      <c r="C29" s="181" t="s">
        <v>13</v>
      </c>
      <c r="D29" s="179"/>
      <c r="E29" s="346"/>
      <c r="F29" s="334" t="str">
        <f t="shared" si="0"/>
        <v/>
      </c>
      <c r="H29" s="68"/>
      <c r="I29" s="68"/>
      <c r="J29" s="183"/>
      <c r="K29" s="183"/>
      <c r="L29" s="183"/>
      <c r="M29" s="183"/>
    </row>
    <row r="30" spans="2:13" s="84" customFormat="1" ht="26.25" customHeight="1" x14ac:dyDescent="0.2">
      <c r="B30" s="180" t="s">
        <v>8</v>
      </c>
      <c r="C30" s="181" t="s">
        <v>84</v>
      </c>
      <c r="D30" s="179"/>
      <c r="E30" s="346"/>
      <c r="F30" s="334" t="str">
        <f t="shared" ref="F30" si="1">IF(ISERROR((ABS(D30)-ABS(E30))/ABS(E30)),"",(ABS(D30)-ABS(E30))/ABS(E30))</f>
        <v/>
      </c>
      <c r="H30" s="68"/>
      <c r="I30" s="68"/>
      <c r="J30" s="183"/>
      <c r="K30" s="183"/>
      <c r="L30" s="183"/>
      <c r="M30" s="183"/>
    </row>
    <row r="31" spans="2:13" s="84" customFormat="1" ht="20.100000000000001" customHeight="1" thickBot="1" x14ac:dyDescent="0.25">
      <c r="B31" s="184" t="s">
        <v>8</v>
      </c>
      <c r="C31" s="187" t="s">
        <v>14</v>
      </c>
      <c r="D31" s="186">
        <v>-10424473.01</v>
      </c>
      <c r="E31" s="347">
        <v>-23241253.450000003</v>
      </c>
      <c r="F31" s="335">
        <f t="shared" si="0"/>
        <v>-0.55146683321419576</v>
      </c>
      <c r="H31" s="68"/>
      <c r="I31" s="68"/>
      <c r="J31" s="183"/>
      <c r="K31" s="183"/>
      <c r="L31" s="183"/>
      <c r="M31" s="183"/>
    </row>
    <row r="32" spans="2:13" s="23" customFormat="1" ht="25.5" thickTop="1" thickBot="1" x14ac:dyDescent="0.3">
      <c r="B32" s="26" t="s">
        <v>15</v>
      </c>
      <c r="C32" s="27"/>
      <c r="D32" s="128">
        <f>SUM(D23:D31)</f>
        <v>2449508309.5699997</v>
      </c>
      <c r="E32" s="348">
        <f>SUM(E23:E31)</f>
        <v>2418820286.9700003</v>
      </c>
      <c r="F32" s="336">
        <f>IF(ISERROR((ABS(D32)-ABS(E32))/ABS(E32)),"",(ABS(D32)-ABS(E32))/ABS(E32))</f>
        <v>1.2687185883677864E-2</v>
      </c>
      <c r="J32"/>
      <c r="K32"/>
      <c r="L32"/>
      <c r="M32"/>
    </row>
    <row r="33" spans="2:13" s="32" customFormat="1" ht="20.100000000000001" customHeight="1" thickTop="1" x14ac:dyDescent="0.3">
      <c r="B33" s="28"/>
      <c r="C33" s="29" t="s">
        <v>16</v>
      </c>
      <c r="D33" s="129">
        <f>SUM(D34:D36)</f>
        <v>-2270142516.4200001</v>
      </c>
      <c r="E33" s="349">
        <f>SUM(E34:E36)</f>
        <v>-2249945770.9099998</v>
      </c>
      <c r="F33" s="337">
        <f t="shared" ref="F33:F38" si="2">IF(ISERROR((ABS(D33)-ABS(E33))/ABS(E33)),"",(ABS(D33)-ABS(E33))/ABS(E33))</f>
        <v>8.9765476888945522E-3</v>
      </c>
      <c r="H33" s="31"/>
      <c r="I33" s="31"/>
      <c r="J33"/>
      <c r="K33"/>
      <c r="L33"/>
      <c r="M33"/>
    </row>
    <row r="34" spans="2:13" s="23" customFormat="1" ht="24.95" customHeight="1" x14ac:dyDescent="0.25">
      <c r="B34" s="33" t="s">
        <v>8</v>
      </c>
      <c r="C34" s="34" t="s">
        <v>17</v>
      </c>
      <c r="D34" s="179">
        <v>-209895019.80000001</v>
      </c>
      <c r="E34" s="345">
        <v>-190639828.47999999</v>
      </c>
      <c r="F34" s="334">
        <f t="shared" si="2"/>
        <v>0.10100298281594437</v>
      </c>
      <c r="J34"/>
      <c r="K34"/>
      <c r="L34"/>
      <c r="M34"/>
    </row>
    <row r="35" spans="2:13" s="23" customFormat="1" ht="24.95" customHeight="1" x14ac:dyDescent="0.25">
      <c r="B35" s="33" t="s">
        <v>8</v>
      </c>
      <c r="C35" s="34" t="s">
        <v>18</v>
      </c>
      <c r="D35" s="179">
        <v>-8483880.3400000017</v>
      </c>
      <c r="E35" s="345">
        <v>-9510624.2600000016</v>
      </c>
      <c r="F35" s="334">
        <f t="shared" si="2"/>
        <v>-0.10795757375446979</v>
      </c>
      <c r="H35" s="25"/>
      <c r="I35" s="25"/>
      <c r="J35"/>
      <c r="K35"/>
      <c r="L35"/>
      <c r="M35"/>
    </row>
    <row r="36" spans="2:13" s="23" customFormat="1" ht="24.95" customHeight="1" x14ac:dyDescent="0.25">
      <c r="B36" s="33" t="s">
        <v>8</v>
      </c>
      <c r="C36" s="24" t="s">
        <v>19</v>
      </c>
      <c r="D36" s="179">
        <v>-2051763616.28</v>
      </c>
      <c r="E36" s="345">
        <v>-2049795318.1700001</v>
      </c>
      <c r="F36" s="334">
        <f t="shared" si="2"/>
        <v>9.6024129460747158E-4</v>
      </c>
      <c r="H36" s="25"/>
      <c r="I36" s="25"/>
      <c r="J36"/>
      <c r="K36"/>
      <c r="L36"/>
      <c r="M36"/>
    </row>
    <row r="37" spans="2:13" s="16" customFormat="1" ht="24" customHeight="1" thickBot="1" x14ac:dyDescent="0.3">
      <c r="B37" s="35" t="s">
        <v>79</v>
      </c>
      <c r="C37" s="36"/>
      <c r="D37" s="130">
        <f>+D32+D33</f>
        <v>179365793.14999962</v>
      </c>
      <c r="E37" s="350">
        <f>+E32+E33</f>
        <v>168874516.06000042</v>
      </c>
      <c r="F37" s="338">
        <f>IF(ISERROR((ABS(D37)-ABS(E37))/ABS(E37)),"",(ABS(D37)-ABS(E37))/ABS(E37))</f>
        <v>6.2124690774963888E-2</v>
      </c>
      <c r="J37"/>
      <c r="K37"/>
      <c r="L37"/>
      <c r="M37"/>
    </row>
    <row r="38" spans="2:13" s="23" customFormat="1" ht="19.5" customHeight="1" thickTop="1" x14ac:dyDescent="0.25">
      <c r="B38" s="189" t="s">
        <v>8</v>
      </c>
      <c r="C38" s="181" t="s">
        <v>107</v>
      </c>
      <c r="D38" s="179">
        <v>-12356275.292155445</v>
      </c>
      <c r="E38" s="345">
        <v>-4892490.4427313805</v>
      </c>
      <c r="F38" s="334">
        <f t="shared" si="2"/>
        <v>1.525559413307138</v>
      </c>
      <c r="H38" s="25"/>
      <c r="I38" s="25"/>
      <c r="J38"/>
      <c r="K38"/>
      <c r="L38"/>
      <c r="M38"/>
    </row>
    <row r="39" spans="2:13" s="16" customFormat="1" ht="41.25" customHeight="1" thickBot="1" x14ac:dyDescent="0.3">
      <c r="B39" s="132" t="s">
        <v>78</v>
      </c>
      <c r="C39" s="133"/>
      <c r="D39" s="134">
        <f>+D37+D38</f>
        <v>167009517.85784417</v>
      </c>
      <c r="E39" s="351">
        <f>+E37+E38</f>
        <v>163982025.61726904</v>
      </c>
      <c r="F39" s="339">
        <f>IF(ISERROR((ABS(D39)-ABS(E39))/ABS(E39)),"",(ABS(D39)-ABS(E39))/ABS(E39))</f>
        <v>1.8462342010832605E-2</v>
      </c>
      <c r="J39"/>
      <c r="K39"/>
      <c r="L39"/>
      <c r="M39"/>
    </row>
    <row r="40" spans="2:13" ht="15.75" thickTop="1" x14ac:dyDescent="0.25">
      <c r="B40" s="37"/>
      <c r="C40" s="38"/>
      <c r="D40" s="39"/>
      <c r="E40" s="39"/>
      <c r="J40"/>
      <c r="K40"/>
      <c r="L40"/>
      <c r="M40"/>
    </row>
    <row r="41" spans="2:13" customFormat="1" x14ac:dyDescent="0.25"/>
    <row r="42" spans="2:13" customFormat="1" x14ac:dyDescent="0.25"/>
    <row r="43" spans="2:13" customFormat="1" ht="24.95" customHeight="1" x14ac:dyDescent="0.25"/>
    <row r="44" spans="2:13" customFormat="1" ht="24.95" customHeight="1" x14ac:dyDescent="0.25"/>
    <row r="45" spans="2:13" customFormat="1" x14ac:dyDescent="0.25"/>
    <row r="46" spans="2:13" customFormat="1" x14ac:dyDescent="0.25"/>
    <row r="47" spans="2:13" customFormat="1" x14ac:dyDescent="0.25"/>
    <row r="48" spans="2:13" customFormat="1" ht="15.75" customHeight="1" x14ac:dyDescent="0.25"/>
    <row r="49" customFormat="1" ht="23.25" customHeight="1" x14ac:dyDescent="0.25"/>
    <row r="50" customFormat="1" x14ac:dyDescent="0.25"/>
    <row r="51" customFormat="1" x14ac:dyDescent="0.25"/>
    <row r="52" customFormat="1" x14ac:dyDescent="0.25"/>
  </sheetData>
  <mergeCells count="2">
    <mergeCell ref="B16:C17"/>
    <mergeCell ref="F16:F17"/>
  </mergeCells>
  <printOptions horizontalCentered="1"/>
  <pageMargins left="0.19685039370078741" right="0.19685039370078741" top="0.19685039370078741" bottom="0.39370078740157483" header="0" footer="0.19685039370078741"/>
  <pageSetup paperSize="9" scale="74" orientation="landscape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49"/>
  <sheetViews>
    <sheetView showGridLines="0" showZeros="0" workbookViewId="0">
      <selection activeCell="A9" sqref="A9"/>
    </sheetView>
  </sheetViews>
  <sheetFormatPr baseColWidth="10" defaultRowHeight="15" x14ac:dyDescent="0.25"/>
  <cols>
    <col min="1" max="1" width="1.140625" style="2" customWidth="1"/>
    <col min="2" max="2" width="4" style="2" customWidth="1"/>
    <col min="3" max="3" width="42.7109375" style="2" customWidth="1"/>
    <col min="4" max="4" width="12.7109375" style="2" customWidth="1"/>
    <col min="5" max="6" width="11.7109375" style="2" customWidth="1"/>
    <col min="7" max="11" width="12.7109375" style="2" customWidth="1"/>
    <col min="12" max="12" width="10" style="2" customWidth="1"/>
    <col min="14" max="14" width="1.42578125" style="2" customWidth="1"/>
    <col min="15" max="15" width="15.42578125" style="2" customWidth="1"/>
    <col min="16" max="256" width="11.42578125" style="2"/>
    <col min="257" max="257" width="1.140625" style="2" customWidth="1"/>
    <col min="258" max="258" width="4" style="2" customWidth="1"/>
    <col min="259" max="259" width="52.7109375" style="2" customWidth="1"/>
    <col min="260" max="260" width="12.7109375" style="2" customWidth="1"/>
    <col min="261" max="261" width="11.7109375" style="2" customWidth="1"/>
    <col min="262" max="262" width="12.7109375" style="2" customWidth="1"/>
    <col min="263" max="265" width="0" style="2" hidden="1" customWidth="1"/>
    <col min="266" max="266" width="12.7109375" style="2" customWidth="1"/>
    <col min="267" max="267" width="11.7109375" style="2" customWidth="1"/>
    <col min="268" max="268" width="12.7109375" style="2" customWidth="1"/>
    <col min="269" max="269" width="10" style="2" customWidth="1"/>
    <col min="270" max="270" width="1.42578125" style="2" customWidth="1"/>
    <col min="271" max="271" width="15.42578125" style="2" customWidth="1"/>
    <col min="272" max="512" width="11.42578125" style="2"/>
    <col min="513" max="513" width="1.140625" style="2" customWidth="1"/>
    <col min="514" max="514" width="4" style="2" customWidth="1"/>
    <col min="515" max="515" width="52.7109375" style="2" customWidth="1"/>
    <col min="516" max="516" width="12.7109375" style="2" customWidth="1"/>
    <col min="517" max="517" width="11.7109375" style="2" customWidth="1"/>
    <col min="518" max="518" width="12.7109375" style="2" customWidth="1"/>
    <col min="519" max="521" width="0" style="2" hidden="1" customWidth="1"/>
    <col min="522" max="522" width="12.7109375" style="2" customWidth="1"/>
    <col min="523" max="523" width="11.7109375" style="2" customWidth="1"/>
    <col min="524" max="524" width="12.7109375" style="2" customWidth="1"/>
    <col min="525" max="525" width="10" style="2" customWidth="1"/>
    <col min="526" max="526" width="1.42578125" style="2" customWidth="1"/>
    <col min="527" max="527" width="15.42578125" style="2" customWidth="1"/>
    <col min="528" max="768" width="11.42578125" style="2"/>
    <col min="769" max="769" width="1.140625" style="2" customWidth="1"/>
    <col min="770" max="770" width="4" style="2" customWidth="1"/>
    <col min="771" max="771" width="52.7109375" style="2" customWidth="1"/>
    <col min="772" max="772" width="12.7109375" style="2" customWidth="1"/>
    <col min="773" max="773" width="11.7109375" style="2" customWidth="1"/>
    <col min="774" max="774" width="12.7109375" style="2" customWidth="1"/>
    <col min="775" max="777" width="0" style="2" hidden="1" customWidth="1"/>
    <col min="778" max="778" width="12.7109375" style="2" customWidth="1"/>
    <col min="779" max="779" width="11.7109375" style="2" customWidth="1"/>
    <col min="780" max="780" width="12.7109375" style="2" customWidth="1"/>
    <col min="781" max="781" width="10" style="2" customWidth="1"/>
    <col min="782" max="782" width="1.42578125" style="2" customWidth="1"/>
    <col min="783" max="783" width="15.42578125" style="2" customWidth="1"/>
    <col min="784" max="1024" width="11.42578125" style="2"/>
    <col min="1025" max="1025" width="1.140625" style="2" customWidth="1"/>
    <col min="1026" max="1026" width="4" style="2" customWidth="1"/>
    <col min="1027" max="1027" width="52.7109375" style="2" customWidth="1"/>
    <col min="1028" max="1028" width="12.7109375" style="2" customWidth="1"/>
    <col min="1029" max="1029" width="11.7109375" style="2" customWidth="1"/>
    <col min="1030" max="1030" width="12.7109375" style="2" customWidth="1"/>
    <col min="1031" max="1033" width="0" style="2" hidden="1" customWidth="1"/>
    <col min="1034" max="1034" width="12.7109375" style="2" customWidth="1"/>
    <col min="1035" max="1035" width="11.7109375" style="2" customWidth="1"/>
    <col min="1036" max="1036" width="12.7109375" style="2" customWidth="1"/>
    <col min="1037" max="1037" width="10" style="2" customWidth="1"/>
    <col min="1038" max="1038" width="1.42578125" style="2" customWidth="1"/>
    <col min="1039" max="1039" width="15.42578125" style="2" customWidth="1"/>
    <col min="1040" max="1280" width="11.42578125" style="2"/>
    <col min="1281" max="1281" width="1.140625" style="2" customWidth="1"/>
    <col min="1282" max="1282" width="4" style="2" customWidth="1"/>
    <col min="1283" max="1283" width="52.7109375" style="2" customWidth="1"/>
    <col min="1284" max="1284" width="12.7109375" style="2" customWidth="1"/>
    <col min="1285" max="1285" width="11.7109375" style="2" customWidth="1"/>
    <col min="1286" max="1286" width="12.7109375" style="2" customWidth="1"/>
    <col min="1287" max="1289" width="0" style="2" hidden="1" customWidth="1"/>
    <col min="1290" max="1290" width="12.7109375" style="2" customWidth="1"/>
    <col min="1291" max="1291" width="11.7109375" style="2" customWidth="1"/>
    <col min="1292" max="1292" width="12.7109375" style="2" customWidth="1"/>
    <col min="1293" max="1293" width="10" style="2" customWidth="1"/>
    <col min="1294" max="1294" width="1.42578125" style="2" customWidth="1"/>
    <col min="1295" max="1295" width="15.42578125" style="2" customWidth="1"/>
    <col min="1296" max="1536" width="11.42578125" style="2"/>
    <col min="1537" max="1537" width="1.140625" style="2" customWidth="1"/>
    <col min="1538" max="1538" width="4" style="2" customWidth="1"/>
    <col min="1539" max="1539" width="52.7109375" style="2" customWidth="1"/>
    <col min="1540" max="1540" width="12.7109375" style="2" customWidth="1"/>
    <col min="1541" max="1541" width="11.7109375" style="2" customWidth="1"/>
    <col min="1542" max="1542" width="12.7109375" style="2" customWidth="1"/>
    <col min="1543" max="1545" width="0" style="2" hidden="1" customWidth="1"/>
    <col min="1546" max="1546" width="12.7109375" style="2" customWidth="1"/>
    <col min="1547" max="1547" width="11.7109375" style="2" customWidth="1"/>
    <col min="1548" max="1548" width="12.7109375" style="2" customWidth="1"/>
    <col min="1549" max="1549" width="10" style="2" customWidth="1"/>
    <col min="1550" max="1550" width="1.42578125" style="2" customWidth="1"/>
    <col min="1551" max="1551" width="15.42578125" style="2" customWidth="1"/>
    <col min="1552" max="1792" width="11.42578125" style="2"/>
    <col min="1793" max="1793" width="1.140625" style="2" customWidth="1"/>
    <col min="1794" max="1794" width="4" style="2" customWidth="1"/>
    <col min="1795" max="1795" width="52.7109375" style="2" customWidth="1"/>
    <col min="1796" max="1796" width="12.7109375" style="2" customWidth="1"/>
    <col min="1797" max="1797" width="11.7109375" style="2" customWidth="1"/>
    <col min="1798" max="1798" width="12.7109375" style="2" customWidth="1"/>
    <col min="1799" max="1801" width="0" style="2" hidden="1" customWidth="1"/>
    <col min="1802" max="1802" width="12.7109375" style="2" customWidth="1"/>
    <col min="1803" max="1803" width="11.7109375" style="2" customWidth="1"/>
    <col min="1804" max="1804" width="12.7109375" style="2" customWidth="1"/>
    <col min="1805" max="1805" width="10" style="2" customWidth="1"/>
    <col min="1806" max="1806" width="1.42578125" style="2" customWidth="1"/>
    <col min="1807" max="1807" width="15.42578125" style="2" customWidth="1"/>
    <col min="1808" max="2048" width="11.42578125" style="2"/>
    <col min="2049" max="2049" width="1.140625" style="2" customWidth="1"/>
    <col min="2050" max="2050" width="4" style="2" customWidth="1"/>
    <col min="2051" max="2051" width="52.7109375" style="2" customWidth="1"/>
    <col min="2052" max="2052" width="12.7109375" style="2" customWidth="1"/>
    <col min="2053" max="2053" width="11.7109375" style="2" customWidth="1"/>
    <col min="2054" max="2054" width="12.7109375" style="2" customWidth="1"/>
    <col min="2055" max="2057" width="0" style="2" hidden="1" customWidth="1"/>
    <col min="2058" max="2058" width="12.7109375" style="2" customWidth="1"/>
    <col min="2059" max="2059" width="11.7109375" style="2" customWidth="1"/>
    <col min="2060" max="2060" width="12.7109375" style="2" customWidth="1"/>
    <col min="2061" max="2061" width="10" style="2" customWidth="1"/>
    <col min="2062" max="2062" width="1.42578125" style="2" customWidth="1"/>
    <col min="2063" max="2063" width="15.42578125" style="2" customWidth="1"/>
    <col min="2064" max="2304" width="11.42578125" style="2"/>
    <col min="2305" max="2305" width="1.140625" style="2" customWidth="1"/>
    <col min="2306" max="2306" width="4" style="2" customWidth="1"/>
    <col min="2307" max="2307" width="52.7109375" style="2" customWidth="1"/>
    <col min="2308" max="2308" width="12.7109375" style="2" customWidth="1"/>
    <col min="2309" max="2309" width="11.7109375" style="2" customWidth="1"/>
    <col min="2310" max="2310" width="12.7109375" style="2" customWidth="1"/>
    <col min="2311" max="2313" width="0" style="2" hidden="1" customWidth="1"/>
    <col min="2314" max="2314" width="12.7109375" style="2" customWidth="1"/>
    <col min="2315" max="2315" width="11.7109375" style="2" customWidth="1"/>
    <col min="2316" max="2316" width="12.7109375" style="2" customWidth="1"/>
    <col min="2317" max="2317" width="10" style="2" customWidth="1"/>
    <col min="2318" max="2318" width="1.42578125" style="2" customWidth="1"/>
    <col min="2319" max="2319" width="15.42578125" style="2" customWidth="1"/>
    <col min="2320" max="2560" width="11.42578125" style="2"/>
    <col min="2561" max="2561" width="1.140625" style="2" customWidth="1"/>
    <col min="2562" max="2562" width="4" style="2" customWidth="1"/>
    <col min="2563" max="2563" width="52.7109375" style="2" customWidth="1"/>
    <col min="2564" max="2564" width="12.7109375" style="2" customWidth="1"/>
    <col min="2565" max="2565" width="11.7109375" style="2" customWidth="1"/>
    <col min="2566" max="2566" width="12.7109375" style="2" customWidth="1"/>
    <col min="2567" max="2569" width="0" style="2" hidden="1" customWidth="1"/>
    <col min="2570" max="2570" width="12.7109375" style="2" customWidth="1"/>
    <col min="2571" max="2571" width="11.7109375" style="2" customWidth="1"/>
    <col min="2572" max="2572" width="12.7109375" style="2" customWidth="1"/>
    <col min="2573" max="2573" width="10" style="2" customWidth="1"/>
    <col min="2574" max="2574" width="1.42578125" style="2" customWidth="1"/>
    <col min="2575" max="2575" width="15.42578125" style="2" customWidth="1"/>
    <col min="2576" max="2816" width="11.42578125" style="2"/>
    <col min="2817" max="2817" width="1.140625" style="2" customWidth="1"/>
    <col min="2818" max="2818" width="4" style="2" customWidth="1"/>
    <col min="2819" max="2819" width="52.7109375" style="2" customWidth="1"/>
    <col min="2820" max="2820" width="12.7109375" style="2" customWidth="1"/>
    <col min="2821" max="2821" width="11.7109375" style="2" customWidth="1"/>
    <col min="2822" max="2822" width="12.7109375" style="2" customWidth="1"/>
    <col min="2823" max="2825" width="0" style="2" hidden="1" customWidth="1"/>
    <col min="2826" max="2826" width="12.7109375" style="2" customWidth="1"/>
    <col min="2827" max="2827" width="11.7109375" style="2" customWidth="1"/>
    <col min="2828" max="2828" width="12.7109375" style="2" customWidth="1"/>
    <col min="2829" max="2829" width="10" style="2" customWidth="1"/>
    <col min="2830" max="2830" width="1.42578125" style="2" customWidth="1"/>
    <col min="2831" max="2831" width="15.42578125" style="2" customWidth="1"/>
    <col min="2832" max="3072" width="11.42578125" style="2"/>
    <col min="3073" max="3073" width="1.140625" style="2" customWidth="1"/>
    <col min="3074" max="3074" width="4" style="2" customWidth="1"/>
    <col min="3075" max="3075" width="52.7109375" style="2" customWidth="1"/>
    <col min="3076" max="3076" width="12.7109375" style="2" customWidth="1"/>
    <col min="3077" max="3077" width="11.7109375" style="2" customWidth="1"/>
    <col min="3078" max="3078" width="12.7109375" style="2" customWidth="1"/>
    <col min="3079" max="3081" width="0" style="2" hidden="1" customWidth="1"/>
    <col min="3082" max="3082" width="12.7109375" style="2" customWidth="1"/>
    <col min="3083" max="3083" width="11.7109375" style="2" customWidth="1"/>
    <col min="3084" max="3084" width="12.7109375" style="2" customWidth="1"/>
    <col min="3085" max="3085" width="10" style="2" customWidth="1"/>
    <col min="3086" max="3086" width="1.42578125" style="2" customWidth="1"/>
    <col min="3087" max="3087" width="15.42578125" style="2" customWidth="1"/>
    <col min="3088" max="3328" width="11.42578125" style="2"/>
    <col min="3329" max="3329" width="1.140625" style="2" customWidth="1"/>
    <col min="3330" max="3330" width="4" style="2" customWidth="1"/>
    <col min="3331" max="3331" width="52.7109375" style="2" customWidth="1"/>
    <col min="3332" max="3332" width="12.7109375" style="2" customWidth="1"/>
    <col min="3333" max="3333" width="11.7109375" style="2" customWidth="1"/>
    <col min="3334" max="3334" width="12.7109375" style="2" customWidth="1"/>
    <col min="3335" max="3337" width="0" style="2" hidden="1" customWidth="1"/>
    <col min="3338" max="3338" width="12.7109375" style="2" customWidth="1"/>
    <col min="3339" max="3339" width="11.7109375" style="2" customWidth="1"/>
    <col min="3340" max="3340" width="12.7109375" style="2" customWidth="1"/>
    <col min="3341" max="3341" width="10" style="2" customWidth="1"/>
    <col min="3342" max="3342" width="1.42578125" style="2" customWidth="1"/>
    <col min="3343" max="3343" width="15.42578125" style="2" customWidth="1"/>
    <col min="3344" max="3584" width="11.42578125" style="2"/>
    <col min="3585" max="3585" width="1.140625" style="2" customWidth="1"/>
    <col min="3586" max="3586" width="4" style="2" customWidth="1"/>
    <col min="3587" max="3587" width="52.7109375" style="2" customWidth="1"/>
    <col min="3588" max="3588" width="12.7109375" style="2" customWidth="1"/>
    <col min="3589" max="3589" width="11.7109375" style="2" customWidth="1"/>
    <col min="3590" max="3590" width="12.7109375" style="2" customWidth="1"/>
    <col min="3591" max="3593" width="0" style="2" hidden="1" customWidth="1"/>
    <col min="3594" max="3594" width="12.7109375" style="2" customWidth="1"/>
    <col min="3595" max="3595" width="11.7109375" style="2" customWidth="1"/>
    <col min="3596" max="3596" width="12.7109375" style="2" customWidth="1"/>
    <col min="3597" max="3597" width="10" style="2" customWidth="1"/>
    <col min="3598" max="3598" width="1.42578125" style="2" customWidth="1"/>
    <col min="3599" max="3599" width="15.42578125" style="2" customWidth="1"/>
    <col min="3600" max="3840" width="11.42578125" style="2"/>
    <col min="3841" max="3841" width="1.140625" style="2" customWidth="1"/>
    <col min="3842" max="3842" width="4" style="2" customWidth="1"/>
    <col min="3843" max="3843" width="52.7109375" style="2" customWidth="1"/>
    <col min="3844" max="3844" width="12.7109375" style="2" customWidth="1"/>
    <col min="3845" max="3845" width="11.7109375" style="2" customWidth="1"/>
    <col min="3846" max="3846" width="12.7109375" style="2" customWidth="1"/>
    <col min="3847" max="3849" width="0" style="2" hidden="1" customWidth="1"/>
    <col min="3850" max="3850" width="12.7109375" style="2" customWidth="1"/>
    <col min="3851" max="3851" width="11.7109375" style="2" customWidth="1"/>
    <col min="3852" max="3852" width="12.7109375" style="2" customWidth="1"/>
    <col min="3853" max="3853" width="10" style="2" customWidth="1"/>
    <col min="3854" max="3854" width="1.42578125" style="2" customWidth="1"/>
    <col min="3855" max="3855" width="15.42578125" style="2" customWidth="1"/>
    <col min="3856" max="4096" width="11.42578125" style="2"/>
    <col min="4097" max="4097" width="1.140625" style="2" customWidth="1"/>
    <col min="4098" max="4098" width="4" style="2" customWidth="1"/>
    <col min="4099" max="4099" width="52.7109375" style="2" customWidth="1"/>
    <col min="4100" max="4100" width="12.7109375" style="2" customWidth="1"/>
    <col min="4101" max="4101" width="11.7109375" style="2" customWidth="1"/>
    <col min="4102" max="4102" width="12.7109375" style="2" customWidth="1"/>
    <col min="4103" max="4105" width="0" style="2" hidden="1" customWidth="1"/>
    <col min="4106" max="4106" width="12.7109375" style="2" customWidth="1"/>
    <col min="4107" max="4107" width="11.7109375" style="2" customWidth="1"/>
    <col min="4108" max="4108" width="12.7109375" style="2" customWidth="1"/>
    <col min="4109" max="4109" width="10" style="2" customWidth="1"/>
    <col min="4110" max="4110" width="1.42578125" style="2" customWidth="1"/>
    <col min="4111" max="4111" width="15.42578125" style="2" customWidth="1"/>
    <col min="4112" max="4352" width="11.42578125" style="2"/>
    <col min="4353" max="4353" width="1.140625" style="2" customWidth="1"/>
    <col min="4354" max="4354" width="4" style="2" customWidth="1"/>
    <col min="4355" max="4355" width="52.7109375" style="2" customWidth="1"/>
    <col min="4356" max="4356" width="12.7109375" style="2" customWidth="1"/>
    <col min="4357" max="4357" width="11.7109375" style="2" customWidth="1"/>
    <col min="4358" max="4358" width="12.7109375" style="2" customWidth="1"/>
    <col min="4359" max="4361" width="0" style="2" hidden="1" customWidth="1"/>
    <col min="4362" max="4362" width="12.7109375" style="2" customWidth="1"/>
    <col min="4363" max="4363" width="11.7109375" style="2" customWidth="1"/>
    <col min="4364" max="4364" width="12.7109375" style="2" customWidth="1"/>
    <col min="4365" max="4365" width="10" style="2" customWidth="1"/>
    <col min="4366" max="4366" width="1.42578125" style="2" customWidth="1"/>
    <col min="4367" max="4367" width="15.42578125" style="2" customWidth="1"/>
    <col min="4368" max="4608" width="11.42578125" style="2"/>
    <col min="4609" max="4609" width="1.140625" style="2" customWidth="1"/>
    <col min="4610" max="4610" width="4" style="2" customWidth="1"/>
    <col min="4611" max="4611" width="52.7109375" style="2" customWidth="1"/>
    <col min="4612" max="4612" width="12.7109375" style="2" customWidth="1"/>
    <col min="4613" max="4613" width="11.7109375" style="2" customWidth="1"/>
    <col min="4614" max="4614" width="12.7109375" style="2" customWidth="1"/>
    <col min="4615" max="4617" width="0" style="2" hidden="1" customWidth="1"/>
    <col min="4618" max="4618" width="12.7109375" style="2" customWidth="1"/>
    <col min="4619" max="4619" width="11.7109375" style="2" customWidth="1"/>
    <col min="4620" max="4620" width="12.7109375" style="2" customWidth="1"/>
    <col min="4621" max="4621" width="10" style="2" customWidth="1"/>
    <col min="4622" max="4622" width="1.42578125" style="2" customWidth="1"/>
    <col min="4623" max="4623" width="15.42578125" style="2" customWidth="1"/>
    <col min="4624" max="4864" width="11.42578125" style="2"/>
    <col min="4865" max="4865" width="1.140625" style="2" customWidth="1"/>
    <col min="4866" max="4866" width="4" style="2" customWidth="1"/>
    <col min="4867" max="4867" width="52.7109375" style="2" customWidth="1"/>
    <col min="4868" max="4868" width="12.7109375" style="2" customWidth="1"/>
    <col min="4869" max="4869" width="11.7109375" style="2" customWidth="1"/>
    <col min="4870" max="4870" width="12.7109375" style="2" customWidth="1"/>
    <col min="4871" max="4873" width="0" style="2" hidden="1" customWidth="1"/>
    <col min="4874" max="4874" width="12.7109375" style="2" customWidth="1"/>
    <col min="4875" max="4875" width="11.7109375" style="2" customWidth="1"/>
    <col min="4876" max="4876" width="12.7109375" style="2" customWidth="1"/>
    <col min="4877" max="4877" width="10" style="2" customWidth="1"/>
    <col min="4878" max="4878" width="1.42578125" style="2" customWidth="1"/>
    <col min="4879" max="4879" width="15.42578125" style="2" customWidth="1"/>
    <col min="4880" max="5120" width="11.42578125" style="2"/>
    <col min="5121" max="5121" width="1.140625" style="2" customWidth="1"/>
    <col min="5122" max="5122" width="4" style="2" customWidth="1"/>
    <col min="5123" max="5123" width="52.7109375" style="2" customWidth="1"/>
    <col min="5124" max="5124" width="12.7109375" style="2" customWidth="1"/>
    <col min="5125" max="5125" width="11.7109375" style="2" customWidth="1"/>
    <col min="5126" max="5126" width="12.7109375" style="2" customWidth="1"/>
    <col min="5127" max="5129" width="0" style="2" hidden="1" customWidth="1"/>
    <col min="5130" max="5130" width="12.7109375" style="2" customWidth="1"/>
    <col min="5131" max="5131" width="11.7109375" style="2" customWidth="1"/>
    <col min="5132" max="5132" width="12.7109375" style="2" customWidth="1"/>
    <col min="5133" max="5133" width="10" style="2" customWidth="1"/>
    <col min="5134" max="5134" width="1.42578125" style="2" customWidth="1"/>
    <col min="5135" max="5135" width="15.42578125" style="2" customWidth="1"/>
    <col min="5136" max="5376" width="11.42578125" style="2"/>
    <col min="5377" max="5377" width="1.140625" style="2" customWidth="1"/>
    <col min="5378" max="5378" width="4" style="2" customWidth="1"/>
    <col min="5379" max="5379" width="52.7109375" style="2" customWidth="1"/>
    <col min="5380" max="5380" width="12.7109375" style="2" customWidth="1"/>
    <col min="5381" max="5381" width="11.7109375" style="2" customWidth="1"/>
    <col min="5382" max="5382" width="12.7109375" style="2" customWidth="1"/>
    <col min="5383" max="5385" width="0" style="2" hidden="1" customWidth="1"/>
    <col min="5386" max="5386" width="12.7109375" style="2" customWidth="1"/>
    <col min="5387" max="5387" width="11.7109375" style="2" customWidth="1"/>
    <col min="5388" max="5388" width="12.7109375" style="2" customWidth="1"/>
    <col min="5389" max="5389" width="10" style="2" customWidth="1"/>
    <col min="5390" max="5390" width="1.42578125" style="2" customWidth="1"/>
    <col min="5391" max="5391" width="15.42578125" style="2" customWidth="1"/>
    <col min="5392" max="5632" width="11.42578125" style="2"/>
    <col min="5633" max="5633" width="1.140625" style="2" customWidth="1"/>
    <col min="5634" max="5634" width="4" style="2" customWidth="1"/>
    <col min="5635" max="5635" width="52.7109375" style="2" customWidth="1"/>
    <col min="5636" max="5636" width="12.7109375" style="2" customWidth="1"/>
    <col min="5637" max="5637" width="11.7109375" style="2" customWidth="1"/>
    <col min="5638" max="5638" width="12.7109375" style="2" customWidth="1"/>
    <col min="5639" max="5641" width="0" style="2" hidden="1" customWidth="1"/>
    <col min="5642" max="5642" width="12.7109375" style="2" customWidth="1"/>
    <col min="5643" max="5643" width="11.7109375" style="2" customWidth="1"/>
    <col min="5644" max="5644" width="12.7109375" style="2" customWidth="1"/>
    <col min="5645" max="5645" width="10" style="2" customWidth="1"/>
    <col min="5646" max="5646" width="1.42578125" style="2" customWidth="1"/>
    <col min="5647" max="5647" width="15.42578125" style="2" customWidth="1"/>
    <col min="5648" max="5888" width="11.42578125" style="2"/>
    <col min="5889" max="5889" width="1.140625" style="2" customWidth="1"/>
    <col min="5890" max="5890" width="4" style="2" customWidth="1"/>
    <col min="5891" max="5891" width="52.7109375" style="2" customWidth="1"/>
    <col min="5892" max="5892" width="12.7109375" style="2" customWidth="1"/>
    <col min="5893" max="5893" width="11.7109375" style="2" customWidth="1"/>
    <col min="5894" max="5894" width="12.7109375" style="2" customWidth="1"/>
    <col min="5895" max="5897" width="0" style="2" hidden="1" customWidth="1"/>
    <col min="5898" max="5898" width="12.7109375" style="2" customWidth="1"/>
    <col min="5899" max="5899" width="11.7109375" style="2" customWidth="1"/>
    <col min="5900" max="5900" width="12.7109375" style="2" customWidth="1"/>
    <col min="5901" max="5901" width="10" style="2" customWidth="1"/>
    <col min="5902" max="5902" width="1.42578125" style="2" customWidth="1"/>
    <col min="5903" max="5903" width="15.42578125" style="2" customWidth="1"/>
    <col min="5904" max="6144" width="11.42578125" style="2"/>
    <col min="6145" max="6145" width="1.140625" style="2" customWidth="1"/>
    <col min="6146" max="6146" width="4" style="2" customWidth="1"/>
    <col min="6147" max="6147" width="52.7109375" style="2" customWidth="1"/>
    <col min="6148" max="6148" width="12.7109375" style="2" customWidth="1"/>
    <col min="6149" max="6149" width="11.7109375" style="2" customWidth="1"/>
    <col min="6150" max="6150" width="12.7109375" style="2" customWidth="1"/>
    <col min="6151" max="6153" width="0" style="2" hidden="1" customWidth="1"/>
    <col min="6154" max="6154" width="12.7109375" style="2" customWidth="1"/>
    <col min="6155" max="6155" width="11.7109375" style="2" customWidth="1"/>
    <col min="6156" max="6156" width="12.7109375" style="2" customWidth="1"/>
    <col min="6157" max="6157" width="10" style="2" customWidth="1"/>
    <col min="6158" max="6158" width="1.42578125" style="2" customWidth="1"/>
    <col min="6159" max="6159" width="15.42578125" style="2" customWidth="1"/>
    <col min="6160" max="6400" width="11.42578125" style="2"/>
    <col min="6401" max="6401" width="1.140625" style="2" customWidth="1"/>
    <col min="6402" max="6402" width="4" style="2" customWidth="1"/>
    <col min="6403" max="6403" width="52.7109375" style="2" customWidth="1"/>
    <col min="6404" max="6404" width="12.7109375" style="2" customWidth="1"/>
    <col min="6405" max="6405" width="11.7109375" style="2" customWidth="1"/>
    <col min="6406" max="6406" width="12.7109375" style="2" customWidth="1"/>
    <col min="6407" max="6409" width="0" style="2" hidden="1" customWidth="1"/>
    <col min="6410" max="6410" width="12.7109375" style="2" customWidth="1"/>
    <col min="6411" max="6411" width="11.7109375" style="2" customWidth="1"/>
    <col min="6412" max="6412" width="12.7109375" style="2" customWidth="1"/>
    <col min="6413" max="6413" width="10" style="2" customWidth="1"/>
    <col min="6414" max="6414" width="1.42578125" style="2" customWidth="1"/>
    <col min="6415" max="6415" width="15.42578125" style="2" customWidth="1"/>
    <col min="6416" max="6656" width="11.42578125" style="2"/>
    <col min="6657" max="6657" width="1.140625" style="2" customWidth="1"/>
    <col min="6658" max="6658" width="4" style="2" customWidth="1"/>
    <col min="6659" max="6659" width="52.7109375" style="2" customWidth="1"/>
    <col min="6660" max="6660" width="12.7109375" style="2" customWidth="1"/>
    <col min="6661" max="6661" width="11.7109375" style="2" customWidth="1"/>
    <col min="6662" max="6662" width="12.7109375" style="2" customWidth="1"/>
    <col min="6663" max="6665" width="0" style="2" hidden="1" customWidth="1"/>
    <col min="6666" max="6666" width="12.7109375" style="2" customWidth="1"/>
    <col min="6667" max="6667" width="11.7109375" style="2" customWidth="1"/>
    <col min="6668" max="6668" width="12.7109375" style="2" customWidth="1"/>
    <col min="6669" max="6669" width="10" style="2" customWidth="1"/>
    <col min="6670" max="6670" width="1.42578125" style="2" customWidth="1"/>
    <col min="6671" max="6671" width="15.42578125" style="2" customWidth="1"/>
    <col min="6672" max="6912" width="11.42578125" style="2"/>
    <col min="6913" max="6913" width="1.140625" style="2" customWidth="1"/>
    <col min="6914" max="6914" width="4" style="2" customWidth="1"/>
    <col min="6915" max="6915" width="52.7109375" style="2" customWidth="1"/>
    <col min="6916" max="6916" width="12.7109375" style="2" customWidth="1"/>
    <col min="6917" max="6917" width="11.7109375" style="2" customWidth="1"/>
    <col min="6918" max="6918" width="12.7109375" style="2" customWidth="1"/>
    <col min="6919" max="6921" width="0" style="2" hidden="1" customWidth="1"/>
    <col min="6922" max="6922" width="12.7109375" style="2" customWidth="1"/>
    <col min="6923" max="6923" width="11.7109375" style="2" customWidth="1"/>
    <col min="6924" max="6924" width="12.7109375" style="2" customWidth="1"/>
    <col min="6925" max="6925" width="10" style="2" customWidth="1"/>
    <col min="6926" max="6926" width="1.42578125" style="2" customWidth="1"/>
    <col min="6927" max="6927" width="15.42578125" style="2" customWidth="1"/>
    <col min="6928" max="7168" width="11.42578125" style="2"/>
    <col min="7169" max="7169" width="1.140625" style="2" customWidth="1"/>
    <col min="7170" max="7170" width="4" style="2" customWidth="1"/>
    <col min="7171" max="7171" width="52.7109375" style="2" customWidth="1"/>
    <col min="7172" max="7172" width="12.7109375" style="2" customWidth="1"/>
    <col min="7173" max="7173" width="11.7109375" style="2" customWidth="1"/>
    <col min="7174" max="7174" width="12.7109375" style="2" customWidth="1"/>
    <col min="7175" max="7177" width="0" style="2" hidden="1" customWidth="1"/>
    <col min="7178" max="7178" width="12.7109375" style="2" customWidth="1"/>
    <col min="7179" max="7179" width="11.7109375" style="2" customWidth="1"/>
    <col min="7180" max="7180" width="12.7109375" style="2" customWidth="1"/>
    <col min="7181" max="7181" width="10" style="2" customWidth="1"/>
    <col min="7182" max="7182" width="1.42578125" style="2" customWidth="1"/>
    <col min="7183" max="7183" width="15.42578125" style="2" customWidth="1"/>
    <col min="7184" max="7424" width="11.42578125" style="2"/>
    <col min="7425" max="7425" width="1.140625" style="2" customWidth="1"/>
    <col min="7426" max="7426" width="4" style="2" customWidth="1"/>
    <col min="7427" max="7427" width="52.7109375" style="2" customWidth="1"/>
    <col min="7428" max="7428" width="12.7109375" style="2" customWidth="1"/>
    <col min="7429" max="7429" width="11.7109375" style="2" customWidth="1"/>
    <col min="7430" max="7430" width="12.7109375" style="2" customWidth="1"/>
    <col min="7431" max="7433" width="0" style="2" hidden="1" customWidth="1"/>
    <col min="7434" max="7434" width="12.7109375" style="2" customWidth="1"/>
    <col min="7435" max="7435" width="11.7109375" style="2" customWidth="1"/>
    <col min="7436" max="7436" width="12.7109375" style="2" customWidth="1"/>
    <col min="7437" max="7437" width="10" style="2" customWidth="1"/>
    <col min="7438" max="7438" width="1.42578125" style="2" customWidth="1"/>
    <col min="7439" max="7439" width="15.42578125" style="2" customWidth="1"/>
    <col min="7440" max="7680" width="11.42578125" style="2"/>
    <col min="7681" max="7681" width="1.140625" style="2" customWidth="1"/>
    <col min="7682" max="7682" width="4" style="2" customWidth="1"/>
    <col min="7683" max="7683" width="52.7109375" style="2" customWidth="1"/>
    <col min="7684" max="7684" width="12.7109375" style="2" customWidth="1"/>
    <col min="7685" max="7685" width="11.7109375" style="2" customWidth="1"/>
    <col min="7686" max="7686" width="12.7109375" style="2" customWidth="1"/>
    <col min="7687" max="7689" width="0" style="2" hidden="1" customWidth="1"/>
    <col min="7690" max="7690" width="12.7109375" style="2" customWidth="1"/>
    <col min="7691" max="7691" width="11.7109375" style="2" customWidth="1"/>
    <col min="7692" max="7692" width="12.7109375" style="2" customWidth="1"/>
    <col min="7693" max="7693" width="10" style="2" customWidth="1"/>
    <col min="7694" max="7694" width="1.42578125" style="2" customWidth="1"/>
    <col min="7695" max="7695" width="15.42578125" style="2" customWidth="1"/>
    <col min="7696" max="7936" width="11.42578125" style="2"/>
    <col min="7937" max="7937" width="1.140625" style="2" customWidth="1"/>
    <col min="7938" max="7938" width="4" style="2" customWidth="1"/>
    <col min="7939" max="7939" width="52.7109375" style="2" customWidth="1"/>
    <col min="7940" max="7940" width="12.7109375" style="2" customWidth="1"/>
    <col min="7941" max="7941" width="11.7109375" style="2" customWidth="1"/>
    <col min="7942" max="7942" width="12.7109375" style="2" customWidth="1"/>
    <col min="7943" max="7945" width="0" style="2" hidden="1" customWidth="1"/>
    <col min="7946" max="7946" width="12.7109375" style="2" customWidth="1"/>
    <col min="7947" max="7947" width="11.7109375" style="2" customWidth="1"/>
    <col min="7948" max="7948" width="12.7109375" style="2" customWidth="1"/>
    <col min="7949" max="7949" width="10" style="2" customWidth="1"/>
    <col min="7950" max="7950" width="1.42578125" style="2" customWidth="1"/>
    <col min="7951" max="7951" width="15.42578125" style="2" customWidth="1"/>
    <col min="7952" max="8192" width="11.42578125" style="2"/>
    <col min="8193" max="8193" width="1.140625" style="2" customWidth="1"/>
    <col min="8194" max="8194" width="4" style="2" customWidth="1"/>
    <col min="8195" max="8195" width="52.7109375" style="2" customWidth="1"/>
    <col min="8196" max="8196" width="12.7109375" style="2" customWidth="1"/>
    <col min="8197" max="8197" width="11.7109375" style="2" customWidth="1"/>
    <col min="8198" max="8198" width="12.7109375" style="2" customWidth="1"/>
    <col min="8199" max="8201" width="0" style="2" hidden="1" customWidth="1"/>
    <col min="8202" max="8202" width="12.7109375" style="2" customWidth="1"/>
    <col min="8203" max="8203" width="11.7109375" style="2" customWidth="1"/>
    <col min="8204" max="8204" width="12.7109375" style="2" customWidth="1"/>
    <col min="8205" max="8205" width="10" style="2" customWidth="1"/>
    <col min="8206" max="8206" width="1.42578125" style="2" customWidth="1"/>
    <col min="8207" max="8207" width="15.42578125" style="2" customWidth="1"/>
    <col min="8208" max="8448" width="11.42578125" style="2"/>
    <col min="8449" max="8449" width="1.140625" style="2" customWidth="1"/>
    <col min="8450" max="8450" width="4" style="2" customWidth="1"/>
    <col min="8451" max="8451" width="52.7109375" style="2" customWidth="1"/>
    <col min="8452" max="8452" width="12.7109375" style="2" customWidth="1"/>
    <col min="8453" max="8453" width="11.7109375" style="2" customWidth="1"/>
    <col min="8454" max="8454" width="12.7109375" style="2" customWidth="1"/>
    <col min="8455" max="8457" width="0" style="2" hidden="1" customWidth="1"/>
    <col min="8458" max="8458" width="12.7109375" style="2" customWidth="1"/>
    <col min="8459" max="8459" width="11.7109375" style="2" customWidth="1"/>
    <col min="8460" max="8460" width="12.7109375" style="2" customWidth="1"/>
    <col min="8461" max="8461" width="10" style="2" customWidth="1"/>
    <col min="8462" max="8462" width="1.42578125" style="2" customWidth="1"/>
    <col min="8463" max="8463" width="15.42578125" style="2" customWidth="1"/>
    <col min="8464" max="8704" width="11.42578125" style="2"/>
    <col min="8705" max="8705" width="1.140625" style="2" customWidth="1"/>
    <col min="8706" max="8706" width="4" style="2" customWidth="1"/>
    <col min="8707" max="8707" width="52.7109375" style="2" customWidth="1"/>
    <col min="8708" max="8708" width="12.7109375" style="2" customWidth="1"/>
    <col min="8709" max="8709" width="11.7109375" style="2" customWidth="1"/>
    <col min="8710" max="8710" width="12.7109375" style="2" customWidth="1"/>
    <col min="8711" max="8713" width="0" style="2" hidden="1" customWidth="1"/>
    <col min="8714" max="8714" width="12.7109375" style="2" customWidth="1"/>
    <col min="8715" max="8715" width="11.7109375" style="2" customWidth="1"/>
    <col min="8716" max="8716" width="12.7109375" style="2" customWidth="1"/>
    <col min="8717" max="8717" width="10" style="2" customWidth="1"/>
    <col min="8718" max="8718" width="1.42578125" style="2" customWidth="1"/>
    <col min="8719" max="8719" width="15.42578125" style="2" customWidth="1"/>
    <col min="8720" max="8960" width="11.42578125" style="2"/>
    <col min="8961" max="8961" width="1.140625" style="2" customWidth="1"/>
    <col min="8962" max="8962" width="4" style="2" customWidth="1"/>
    <col min="8963" max="8963" width="52.7109375" style="2" customWidth="1"/>
    <col min="8964" max="8964" width="12.7109375" style="2" customWidth="1"/>
    <col min="8965" max="8965" width="11.7109375" style="2" customWidth="1"/>
    <col min="8966" max="8966" width="12.7109375" style="2" customWidth="1"/>
    <col min="8967" max="8969" width="0" style="2" hidden="1" customWidth="1"/>
    <col min="8970" max="8970" width="12.7109375" style="2" customWidth="1"/>
    <col min="8971" max="8971" width="11.7109375" style="2" customWidth="1"/>
    <col min="8972" max="8972" width="12.7109375" style="2" customWidth="1"/>
    <col min="8973" max="8973" width="10" style="2" customWidth="1"/>
    <col min="8974" max="8974" width="1.42578125" style="2" customWidth="1"/>
    <col min="8975" max="8975" width="15.42578125" style="2" customWidth="1"/>
    <col min="8976" max="9216" width="11.42578125" style="2"/>
    <col min="9217" max="9217" width="1.140625" style="2" customWidth="1"/>
    <col min="9218" max="9218" width="4" style="2" customWidth="1"/>
    <col min="9219" max="9219" width="52.7109375" style="2" customWidth="1"/>
    <col min="9220" max="9220" width="12.7109375" style="2" customWidth="1"/>
    <col min="9221" max="9221" width="11.7109375" style="2" customWidth="1"/>
    <col min="9222" max="9222" width="12.7109375" style="2" customWidth="1"/>
    <col min="9223" max="9225" width="0" style="2" hidden="1" customWidth="1"/>
    <col min="9226" max="9226" width="12.7109375" style="2" customWidth="1"/>
    <col min="9227" max="9227" width="11.7109375" style="2" customWidth="1"/>
    <col min="9228" max="9228" width="12.7109375" style="2" customWidth="1"/>
    <col min="9229" max="9229" width="10" style="2" customWidth="1"/>
    <col min="9230" max="9230" width="1.42578125" style="2" customWidth="1"/>
    <col min="9231" max="9231" width="15.42578125" style="2" customWidth="1"/>
    <col min="9232" max="9472" width="11.42578125" style="2"/>
    <col min="9473" max="9473" width="1.140625" style="2" customWidth="1"/>
    <col min="9474" max="9474" width="4" style="2" customWidth="1"/>
    <col min="9475" max="9475" width="52.7109375" style="2" customWidth="1"/>
    <col min="9476" max="9476" width="12.7109375" style="2" customWidth="1"/>
    <col min="9477" max="9477" width="11.7109375" style="2" customWidth="1"/>
    <col min="9478" max="9478" width="12.7109375" style="2" customWidth="1"/>
    <col min="9479" max="9481" width="0" style="2" hidden="1" customWidth="1"/>
    <col min="9482" max="9482" width="12.7109375" style="2" customWidth="1"/>
    <col min="9483" max="9483" width="11.7109375" style="2" customWidth="1"/>
    <col min="9484" max="9484" width="12.7109375" style="2" customWidth="1"/>
    <col min="9485" max="9485" width="10" style="2" customWidth="1"/>
    <col min="9486" max="9486" width="1.42578125" style="2" customWidth="1"/>
    <col min="9487" max="9487" width="15.42578125" style="2" customWidth="1"/>
    <col min="9488" max="9728" width="11.42578125" style="2"/>
    <col min="9729" max="9729" width="1.140625" style="2" customWidth="1"/>
    <col min="9730" max="9730" width="4" style="2" customWidth="1"/>
    <col min="9731" max="9731" width="52.7109375" style="2" customWidth="1"/>
    <col min="9732" max="9732" width="12.7109375" style="2" customWidth="1"/>
    <col min="9733" max="9733" width="11.7109375" style="2" customWidth="1"/>
    <col min="9734" max="9734" width="12.7109375" style="2" customWidth="1"/>
    <col min="9735" max="9737" width="0" style="2" hidden="1" customWidth="1"/>
    <col min="9738" max="9738" width="12.7109375" style="2" customWidth="1"/>
    <col min="9739" max="9739" width="11.7109375" style="2" customWidth="1"/>
    <col min="9740" max="9740" width="12.7109375" style="2" customWidth="1"/>
    <col min="9741" max="9741" width="10" style="2" customWidth="1"/>
    <col min="9742" max="9742" width="1.42578125" style="2" customWidth="1"/>
    <col min="9743" max="9743" width="15.42578125" style="2" customWidth="1"/>
    <col min="9744" max="9984" width="11.42578125" style="2"/>
    <col min="9985" max="9985" width="1.140625" style="2" customWidth="1"/>
    <col min="9986" max="9986" width="4" style="2" customWidth="1"/>
    <col min="9987" max="9987" width="52.7109375" style="2" customWidth="1"/>
    <col min="9988" max="9988" width="12.7109375" style="2" customWidth="1"/>
    <col min="9989" max="9989" width="11.7109375" style="2" customWidth="1"/>
    <col min="9990" max="9990" width="12.7109375" style="2" customWidth="1"/>
    <col min="9991" max="9993" width="0" style="2" hidden="1" customWidth="1"/>
    <col min="9994" max="9994" width="12.7109375" style="2" customWidth="1"/>
    <col min="9995" max="9995" width="11.7109375" style="2" customWidth="1"/>
    <col min="9996" max="9996" width="12.7109375" style="2" customWidth="1"/>
    <col min="9997" max="9997" width="10" style="2" customWidth="1"/>
    <col min="9998" max="9998" width="1.42578125" style="2" customWidth="1"/>
    <col min="9999" max="9999" width="15.42578125" style="2" customWidth="1"/>
    <col min="10000" max="10240" width="11.42578125" style="2"/>
    <col min="10241" max="10241" width="1.140625" style="2" customWidth="1"/>
    <col min="10242" max="10242" width="4" style="2" customWidth="1"/>
    <col min="10243" max="10243" width="52.7109375" style="2" customWidth="1"/>
    <col min="10244" max="10244" width="12.7109375" style="2" customWidth="1"/>
    <col min="10245" max="10245" width="11.7109375" style="2" customWidth="1"/>
    <col min="10246" max="10246" width="12.7109375" style="2" customWidth="1"/>
    <col min="10247" max="10249" width="0" style="2" hidden="1" customWidth="1"/>
    <col min="10250" max="10250" width="12.7109375" style="2" customWidth="1"/>
    <col min="10251" max="10251" width="11.7109375" style="2" customWidth="1"/>
    <col min="10252" max="10252" width="12.7109375" style="2" customWidth="1"/>
    <col min="10253" max="10253" width="10" style="2" customWidth="1"/>
    <col min="10254" max="10254" width="1.42578125" style="2" customWidth="1"/>
    <col min="10255" max="10255" width="15.42578125" style="2" customWidth="1"/>
    <col min="10256" max="10496" width="11.42578125" style="2"/>
    <col min="10497" max="10497" width="1.140625" style="2" customWidth="1"/>
    <col min="10498" max="10498" width="4" style="2" customWidth="1"/>
    <col min="10499" max="10499" width="52.7109375" style="2" customWidth="1"/>
    <col min="10500" max="10500" width="12.7109375" style="2" customWidth="1"/>
    <col min="10501" max="10501" width="11.7109375" style="2" customWidth="1"/>
    <col min="10502" max="10502" width="12.7109375" style="2" customWidth="1"/>
    <col min="10503" max="10505" width="0" style="2" hidden="1" customWidth="1"/>
    <col min="10506" max="10506" width="12.7109375" style="2" customWidth="1"/>
    <col min="10507" max="10507" width="11.7109375" style="2" customWidth="1"/>
    <col min="10508" max="10508" width="12.7109375" style="2" customWidth="1"/>
    <col min="10509" max="10509" width="10" style="2" customWidth="1"/>
    <col min="10510" max="10510" width="1.42578125" style="2" customWidth="1"/>
    <col min="10511" max="10511" width="15.42578125" style="2" customWidth="1"/>
    <col min="10512" max="10752" width="11.42578125" style="2"/>
    <col min="10753" max="10753" width="1.140625" style="2" customWidth="1"/>
    <col min="10754" max="10754" width="4" style="2" customWidth="1"/>
    <col min="10755" max="10755" width="52.7109375" style="2" customWidth="1"/>
    <col min="10756" max="10756" width="12.7109375" style="2" customWidth="1"/>
    <col min="10757" max="10757" width="11.7109375" style="2" customWidth="1"/>
    <col min="10758" max="10758" width="12.7109375" style="2" customWidth="1"/>
    <col min="10759" max="10761" width="0" style="2" hidden="1" customWidth="1"/>
    <col min="10762" max="10762" width="12.7109375" style="2" customWidth="1"/>
    <col min="10763" max="10763" width="11.7109375" style="2" customWidth="1"/>
    <col min="10764" max="10764" width="12.7109375" style="2" customWidth="1"/>
    <col min="10765" max="10765" width="10" style="2" customWidth="1"/>
    <col min="10766" max="10766" width="1.42578125" style="2" customWidth="1"/>
    <col min="10767" max="10767" width="15.42578125" style="2" customWidth="1"/>
    <col min="10768" max="11008" width="11.42578125" style="2"/>
    <col min="11009" max="11009" width="1.140625" style="2" customWidth="1"/>
    <col min="11010" max="11010" width="4" style="2" customWidth="1"/>
    <col min="11011" max="11011" width="52.7109375" style="2" customWidth="1"/>
    <col min="11012" max="11012" width="12.7109375" style="2" customWidth="1"/>
    <col min="11013" max="11013" width="11.7109375" style="2" customWidth="1"/>
    <col min="11014" max="11014" width="12.7109375" style="2" customWidth="1"/>
    <col min="11015" max="11017" width="0" style="2" hidden="1" customWidth="1"/>
    <col min="11018" max="11018" width="12.7109375" style="2" customWidth="1"/>
    <col min="11019" max="11019" width="11.7109375" style="2" customWidth="1"/>
    <col min="11020" max="11020" width="12.7109375" style="2" customWidth="1"/>
    <col min="11021" max="11021" width="10" style="2" customWidth="1"/>
    <col min="11022" max="11022" width="1.42578125" style="2" customWidth="1"/>
    <col min="11023" max="11023" width="15.42578125" style="2" customWidth="1"/>
    <col min="11024" max="11264" width="11.42578125" style="2"/>
    <col min="11265" max="11265" width="1.140625" style="2" customWidth="1"/>
    <col min="11266" max="11266" width="4" style="2" customWidth="1"/>
    <col min="11267" max="11267" width="52.7109375" style="2" customWidth="1"/>
    <col min="11268" max="11268" width="12.7109375" style="2" customWidth="1"/>
    <col min="11269" max="11269" width="11.7109375" style="2" customWidth="1"/>
    <col min="11270" max="11270" width="12.7109375" style="2" customWidth="1"/>
    <col min="11271" max="11273" width="0" style="2" hidden="1" customWidth="1"/>
    <col min="11274" max="11274" width="12.7109375" style="2" customWidth="1"/>
    <col min="11275" max="11275" width="11.7109375" style="2" customWidth="1"/>
    <col min="11276" max="11276" width="12.7109375" style="2" customWidth="1"/>
    <col min="11277" max="11277" width="10" style="2" customWidth="1"/>
    <col min="11278" max="11278" width="1.42578125" style="2" customWidth="1"/>
    <col min="11279" max="11279" width="15.42578125" style="2" customWidth="1"/>
    <col min="11280" max="11520" width="11.42578125" style="2"/>
    <col min="11521" max="11521" width="1.140625" style="2" customWidth="1"/>
    <col min="11522" max="11522" width="4" style="2" customWidth="1"/>
    <col min="11523" max="11523" width="52.7109375" style="2" customWidth="1"/>
    <col min="11524" max="11524" width="12.7109375" style="2" customWidth="1"/>
    <col min="11525" max="11525" width="11.7109375" style="2" customWidth="1"/>
    <col min="11526" max="11526" width="12.7109375" style="2" customWidth="1"/>
    <col min="11527" max="11529" width="0" style="2" hidden="1" customWidth="1"/>
    <col min="11530" max="11530" width="12.7109375" style="2" customWidth="1"/>
    <col min="11531" max="11531" width="11.7109375" style="2" customWidth="1"/>
    <col min="11532" max="11532" width="12.7109375" style="2" customWidth="1"/>
    <col min="11533" max="11533" width="10" style="2" customWidth="1"/>
    <col min="11534" max="11534" width="1.42578125" style="2" customWidth="1"/>
    <col min="11535" max="11535" width="15.42578125" style="2" customWidth="1"/>
    <col min="11536" max="11776" width="11.42578125" style="2"/>
    <col min="11777" max="11777" width="1.140625" style="2" customWidth="1"/>
    <col min="11778" max="11778" width="4" style="2" customWidth="1"/>
    <col min="11779" max="11779" width="52.7109375" style="2" customWidth="1"/>
    <col min="11780" max="11780" width="12.7109375" style="2" customWidth="1"/>
    <col min="11781" max="11781" width="11.7109375" style="2" customWidth="1"/>
    <col min="11782" max="11782" width="12.7109375" style="2" customWidth="1"/>
    <col min="11783" max="11785" width="0" style="2" hidden="1" customWidth="1"/>
    <col min="11786" max="11786" width="12.7109375" style="2" customWidth="1"/>
    <col min="11787" max="11787" width="11.7109375" style="2" customWidth="1"/>
    <col min="11788" max="11788" width="12.7109375" style="2" customWidth="1"/>
    <col min="11789" max="11789" width="10" style="2" customWidth="1"/>
    <col min="11790" max="11790" width="1.42578125" style="2" customWidth="1"/>
    <col min="11791" max="11791" width="15.42578125" style="2" customWidth="1"/>
    <col min="11792" max="12032" width="11.42578125" style="2"/>
    <col min="12033" max="12033" width="1.140625" style="2" customWidth="1"/>
    <col min="12034" max="12034" width="4" style="2" customWidth="1"/>
    <col min="12035" max="12035" width="52.7109375" style="2" customWidth="1"/>
    <col min="12036" max="12036" width="12.7109375" style="2" customWidth="1"/>
    <col min="12037" max="12037" width="11.7109375" style="2" customWidth="1"/>
    <col min="12038" max="12038" width="12.7109375" style="2" customWidth="1"/>
    <col min="12039" max="12041" width="0" style="2" hidden="1" customWidth="1"/>
    <col min="12042" max="12042" width="12.7109375" style="2" customWidth="1"/>
    <col min="12043" max="12043" width="11.7109375" style="2" customWidth="1"/>
    <col min="12044" max="12044" width="12.7109375" style="2" customWidth="1"/>
    <col min="12045" max="12045" width="10" style="2" customWidth="1"/>
    <col min="12046" max="12046" width="1.42578125" style="2" customWidth="1"/>
    <col min="12047" max="12047" width="15.42578125" style="2" customWidth="1"/>
    <col min="12048" max="12288" width="11.42578125" style="2"/>
    <col min="12289" max="12289" width="1.140625" style="2" customWidth="1"/>
    <col min="12290" max="12290" width="4" style="2" customWidth="1"/>
    <col min="12291" max="12291" width="52.7109375" style="2" customWidth="1"/>
    <col min="12292" max="12292" width="12.7109375" style="2" customWidth="1"/>
    <col min="12293" max="12293" width="11.7109375" style="2" customWidth="1"/>
    <col min="12294" max="12294" width="12.7109375" style="2" customWidth="1"/>
    <col min="12295" max="12297" width="0" style="2" hidden="1" customWidth="1"/>
    <col min="12298" max="12298" width="12.7109375" style="2" customWidth="1"/>
    <col min="12299" max="12299" width="11.7109375" style="2" customWidth="1"/>
    <col min="12300" max="12300" width="12.7109375" style="2" customWidth="1"/>
    <col min="12301" max="12301" width="10" style="2" customWidth="1"/>
    <col min="12302" max="12302" width="1.42578125" style="2" customWidth="1"/>
    <col min="12303" max="12303" width="15.42578125" style="2" customWidth="1"/>
    <col min="12304" max="12544" width="11.42578125" style="2"/>
    <col min="12545" max="12545" width="1.140625" style="2" customWidth="1"/>
    <col min="12546" max="12546" width="4" style="2" customWidth="1"/>
    <col min="12547" max="12547" width="52.7109375" style="2" customWidth="1"/>
    <col min="12548" max="12548" width="12.7109375" style="2" customWidth="1"/>
    <col min="12549" max="12549" width="11.7109375" style="2" customWidth="1"/>
    <col min="12550" max="12550" width="12.7109375" style="2" customWidth="1"/>
    <col min="12551" max="12553" width="0" style="2" hidden="1" customWidth="1"/>
    <col min="12554" max="12554" width="12.7109375" style="2" customWidth="1"/>
    <col min="12555" max="12555" width="11.7109375" style="2" customWidth="1"/>
    <col min="12556" max="12556" width="12.7109375" style="2" customWidth="1"/>
    <col min="12557" max="12557" width="10" style="2" customWidth="1"/>
    <col min="12558" max="12558" width="1.42578125" style="2" customWidth="1"/>
    <col min="12559" max="12559" width="15.42578125" style="2" customWidth="1"/>
    <col min="12560" max="12800" width="11.42578125" style="2"/>
    <col min="12801" max="12801" width="1.140625" style="2" customWidth="1"/>
    <col min="12802" max="12802" width="4" style="2" customWidth="1"/>
    <col min="12803" max="12803" width="52.7109375" style="2" customWidth="1"/>
    <col min="12804" max="12804" width="12.7109375" style="2" customWidth="1"/>
    <col min="12805" max="12805" width="11.7109375" style="2" customWidth="1"/>
    <col min="12806" max="12806" width="12.7109375" style="2" customWidth="1"/>
    <col min="12807" max="12809" width="0" style="2" hidden="1" customWidth="1"/>
    <col min="12810" max="12810" width="12.7109375" style="2" customWidth="1"/>
    <col min="12811" max="12811" width="11.7109375" style="2" customWidth="1"/>
    <col min="12812" max="12812" width="12.7109375" style="2" customWidth="1"/>
    <col min="12813" max="12813" width="10" style="2" customWidth="1"/>
    <col min="12814" max="12814" width="1.42578125" style="2" customWidth="1"/>
    <col min="12815" max="12815" width="15.42578125" style="2" customWidth="1"/>
    <col min="12816" max="13056" width="11.42578125" style="2"/>
    <col min="13057" max="13057" width="1.140625" style="2" customWidth="1"/>
    <col min="13058" max="13058" width="4" style="2" customWidth="1"/>
    <col min="13059" max="13059" width="52.7109375" style="2" customWidth="1"/>
    <col min="13060" max="13060" width="12.7109375" style="2" customWidth="1"/>
    <col min="13061" max="13061" width="11.7109375" style="2" customWidth="1"/>
    <col min="13062" max="13062" width="12.7109375" style="2" customWidth="1"/>
    <col min="13063" max="13065" width="0" style="2" hidden="1" customWidth="1"/>
    <col min="13066" max="13066" width="12.7109375" style="2" customWidth="1"/>
    <col min="13067" max="13067" width="11.7109375" style="2" customWidth="1"/>
    <col min="13068" max="13068" width="12.7109375" style="2" customWidth="1"/>
    <col min="13069" max="13069" width="10" style="2" customWidth="1"/>
    <col min="13070" max="13070" width="1.42578125" style="2" customWidth="1"/>
    <col min="13071" max="13071" width="15.42578125" style="2" customWidth="1"/>
    <col min="13072" max="13312" width="11.42578125" style="2"/>
    <col min="13313" max="13313" width="1.140625" style="2" customWidth="1"/>
    <col min="13314" max="13314" width="4" style="2" customWidth="1"/>
    <col min="13315" max="13315" width="52.7109375" style="2" customWidth="1"/>
    <col min="13316" max="13316" width="12.7109375" style="2" customWidth="1"/>
    <col min="13317" max="13317" width="11.7109375" style="2" customWidth="1"/>
    <col min="13318" max="13318" width="12.7109375" style="2" customWidth="1"/>
    <col min="13319" max="13321" width="0" style="2" hidden="1" customWidth="1"/>
    <col min="13322" max="13322" width="12.7109375" style="2" customWidth="1"/>
    <col min="13323" max="13323" width="11.7109375" style="2" customWidth="1"/>
    <col min="13324" max="13324" width="12.7109375" style="2" customWidth="1"/>
    <col min="13325" max="13325" width="10" style="2" customWidth="1"/>
    <col min="13326" max="13326" width="1.42578125" style="2" customWidth="1"/>
    <col min="13327" max="13327" width="15.42578125" style="2" customWidth="1"/>
    <col min="13328" max="13568" width="11.42578125" style="2"/>
    <col min="13569" max="13569" width="1.140625" style="2" customWidth="1"/>
    <col min="13570" max="13570" width="4" style="2" customWidth="1"/>
    <col min="13571" max="13571" width="52.7109375" style="2" customWidth="1"/>
    <col min="13572" max="13572" width="12.7109375" style="2" customWidth="1"/>
    <col min="13573" max="13573" width="11.7109375" style="2" customWidth="1"/>
    <col min="13574" max="13574" width="12.7109375" style="2" customWidth="1"/>
    <col min="13575" max="13577" width="0" style="2" hidden="1" customWidth="1"/>
    <col min="13578" max="13578" width="12.7109375" style="2" customWidth="1"/>
    <col min="13579" max="13579" width="11.7109375" style="2" customWidth="1"/>
    <col min="13580" max="13580" width="12.7109375" style="2" customWidth="1"/>
    <col min="13581" max="13581" width="10" style="2" customWidth="1"/>
    <col min="13582" max="13582" width="1.42578125" style="2" customWidth="1"/>
    <col min="13583" max="13583" width="15.42578125" style="2" customWidth="1"/>
    <col min="13584" max="13824" width="11.42578125" style="2"/>
    <col min="13825" max="13825" width="1.140625" style="2" customWidth="1"/>
    <col min="13826" max="13826" width="4" style="2" customWidth="1"/>
    <col min="13827" max="13827" width="52.7109375" style="2" customWidth="1"/>
    <col min="13828" max="13828" width="12.7109375" style="2" customWidth="1"/>
    <col min="13829" max="13829" width="11.7109375" style="2" customWidth="1"/>
    <col min="13830" max="13830" width="12.7109375" style="2" customWidth="1"/>
    <col min="13831" max="13833" width="0" style="2" hidden="1" customWidth="1"/>
    <col min="13834" max="13834" width="12.7109375" style="2" customWidth="1"/>
    <col min="13835" max="13835" width="11.7109375" style="2" customWidth="1"/>
    <col min="13836" max="13836" width="12.7109375" style="2" customWidth="1"/>
    <col min="13837" max="13837" width="10" style="2" customWidth="1"/>
    <col min="13838" max="13838" width="1.42578125" style="2" customWidth="1"/>
    <col min="13839" max="13839" width="15.42578125" style="2" customWidth="1"/>
    <col min="13840" max="14080" width="11.42578125" style="2"/>
    <col min="14081" max="14081" width="1.140625" style="2" customWidth="1"/>
    <col min="14082" max="14082" width="4" style="2" customWidth="1"/>
    <col min="14083" max="14083" width="52.7109375" style="2" customWidth="1"/>
    <col min="14084" max="14084" width="12.7109375" style="2" customWidth="1"/>
    <col min="14085" max="14085" width="11.7109375" style="2" customWidth="1"/>
    <col min="14086" max="14086" width="12.7109375" style="2" customWidth="1"/>
    <col min="14087" max="14089" width="0" style="2" hidden="1" customWidth="1"/>
    <col min="14090" max="14090" width="12.7109375" style="2" customWidth="1"/>
    <col min="14091" max="14091" width="11.7109375" style="2" customWidth="1"/>
    <col min="14092" max="14092" width="12.7109375" style="2" customWidth="1"/>
    <col min="14093" max="14093" width="10" style="2" customWidth="1"/>
    <col min="14094" max="14094" width="1.42578125" style="2" customWidth="1"/>
    <col min="14095" max="14095" width="15.42578125" style="2" customWidth="1"/>
    <col min="14096" max="14336" width="11.42578125" style="2"/>
    <col min="14337" max="14337" width="1.140625" style="2" customWidth="1"/>
    <col min="14338" max="14338" width="4" style="2" customWidth="1"/>
    <col min="14339" max="14339" width="52.7109375" style="2" customWidth="1"/>
    <col min="14340" max="14340" width="12.7109375" style="2" customWidth="1"/>
    <col min="14341" max="14341" width="11.7109375" style="2" customWidth="1"/>
    <col min="14342" max="14342" width="12.7109375" style="2" customWidth="1"/>
    <col min="14343" max="14345" width="0" style="2" hidden="1" customWidth="1"/>
    <col min="14346" max="14346" width="12.7109375" style="2" customWidth="1"/>
    <col min="14347" max="14347" width="11.7109375" style="2" customWidth="1"/>
    <col min="14348" max="14348" width="12.7109375" style="2" customWidth="1"/>
    <col min="14349" max="14349" width="10" style="2" customWidth="1"/>
    <col min="14350" max="14350" width="1.42578125" style="2" customWidth="1"/>
    <col min="14351" max="14351" width="15.42578125" style="2" customWidth="1"/>
    <col min="14352" max="14592" width="11.42578125" style="2"/>
    <col min="14593" max="14593" width="1.140625" style="2" customWidth="1"/>
    <col min="14594" max="14594" width="4" style="2" customWidth="1"/>
    <col min="14595" max="14595" width="52.7109375" style="2" customWidth="1"/>
    <col min="14596" max="14596" width="12.7109375" style="2" customWidth="1"/>
    <col min="14597" max="14597" width="11.7109375" style="2" customWidth="1"/>
    <col min="14598" max="14598" width="12.7109375" style="2" customWidth="1"/>
    <col min="14599" max="14601" width="0" style="2" hidden="1" customWidth="1"/>
    <col min="14602" max="14602" width="12.7109375" style="2" customWidth="1"/>
    <col min="14603" max="14603" width="11.7109375" style="2" customWidth="1"/>
    <col min="14604" max="14604" width="12.7109375" style="2" customWidth="1"/>
    <col min="14605" max="14605" width="10" style="2" customWidth="1"/>
    <col min="14606" max="14606" width="1.42578125" style="2" customWidth="1"/>
    <col min="14607" max="14607" width="15.42578125" style="2" customWidth="1"/>
    <col min="14608" max="14848" width="11.42578125" style="2"/>
    <col min="14849" max="14849" width="1.140625" style="2" customWidth="1"/>
    <col min="14850" max="14850" width="4" style="2" customWidth="1"/>
    <col min="14851" max="14851" width="52.7109375" style="2" customWidth="1"/>
    <col min="14852" max="14852" width="12.7109375" style="2" customWidth="1"/>
    <col min="14853" max="14853" width="11.7109375" style="2" customWidth="1"/>
    <col min="14854" max="14854" width="12.7109375" style="2" customWidth="1"/>
    <col min="14855" max="14857" width="0" style="2" hidden="1" customWidth="1"/>
    <col min="14858" max="14858" width="12.7109375" style="2" customWidth="1"/>
    <col min="14859" max="14859" width="11.7109375" style="2" customWidth="1"/>
    <col min="14860" max="14860" width="12.7109375" style="2" customWidth="1"/>
    <col min="14861" max="14861" width="10" style="2" customWidth="1"/>
    <col min="14862" max="14862" width="1.42578125" style="2" customWidth="1"/>
    <col min="14863" max="14863" width="15.42578125" style="2" customWidth="1"/>
    <col min="14864" max="15104" width="11.42578125" style="2"/>
    <col min="15105" max="15105" width="1.140625" style="2" customWidth="1"/>
    <col min="15106" max="15106" width="4" style="2" customWidth="1"/>
    <col min="15107" max="15107" width="52.7109375" style="2" customWidth="1"/>
    <col min="15108" max="15108" width="12.7109375" style="2" customWidth="1"/>
    <col min="15109" max="15109" width="11.7109375" style="2" customWidth="1"/>
    <col min="15110" max="15110" width="12.7109375" style="2" customWidth="1"/>
    <col min="15111" max="15113" width="0" style="2" hidden="1" customWidth="1"/>
    <col min="15114" max="15114" width="12.7109375" style="2" customWidth="1"/>
    <col min="15115" max="15115" width="11.7109375" style="2" customWidth="1"/>
    <col min="15116" max="15116" width="12.7109375" style="2" customWidth="1"/>
    <col min="15117" max="15117" width="10" style="2" customWidth="1"/>
    <col min="15118" max="15118" width="1.42578125" style="2" customWidth="1"/>
    <col min="15119" max="15119" width="15.42578125" style="2" customWidth="1"/>
    <col min="15120" max="15360" width="11.42578125" style="2"/>
    <col min="15361" max="15361" width="1.140625" style="2" customWidth="1"/>
    <col min="15362" max="15362" width="4" style="2" customWidth="1"/>
    <col min="15363" max="15363" width="52.7109375" style="2" customWidth="1"/>
    <col min="15364" max="15364" width="12.7109375" style="2" customWidth="1"/>
    <col min="15365" max="15365" width="11.7109375" style="2" customWidth="1"/>
    <col min="15366" max="15366" width="12.7109375" style="2" customWidth="1"/>
    <col min="15367" max="15369" width="0" style="2" hidden="1" customWidth="1"/>
    <col min="15370" max="15370" width="12.7109375" style="2" customWidth="1"/>
    <col min="15371" max="15371" width="11.7109375" style="2" customWidth="1"/>
    <col min="15372" max="15372" width="12.7109375" style="2" customWidth="1"/>
    <col min="15373" max="15373" width="10" style="2" customWidth="1"/>
    <col min="15374" max="15374" width="1.42578125" style="2" customWidth="1"/>
    <col min="15375" max="15375" width="15.42578125" style="2" customWidth="1"/>
    <col min="15376" max="15616" width="11.42578125" style="2"/>
    <col min="15617" max="15617" width="1.140625" style="2" customWidth="1"/>
    <col min="15618" max="15618" width="4" style="2" customWidth="1"/>
    <col min="15619" max="15619" width="52.7109375" style="2" customWidth="1"/>
    <col min="15620" max="15620" width="12.7109375" style="2" customWidth="1"/>
    <col min="15621" max="15621" width="11.7109375" style="2" customWidth="1"/>
    <col min="15622" max="15622" width="12.7109375" style="2" customWidth="1"/>
    <col min="15623" max="15625" width="0" style="2" hidden="1" customWidth="1"/>
    <col min="15626" max="15626" width="12.7109375" style="2" customWidth="1"/>
    <col min="15627" max="15627" width="11.7109375" style="2" customWidth="1"/>
    <col min="15628" max="15628" width="12.7109375" style="2" customWidth="1"/>
    <col min="15629" max="15629" width="10" style="2" customWidth="1"/>
    <col min="15630" max="15630" width="1.42578125" style="2" customWidth="1"/>
    <col min="15631" max="15631" width="15.42578125" style="2" customWidth="1"/>
    <col min="15632" max="15872" width="11.42578125" style="2"/>
    <col min="15873" max="15873" width="1.140625" style="2" customWidth="1"/>
    <col min="15874" max="15874" width="4" style="2" customWidth="1"/>
    <col min="15875" max="15875" width="52.7109375" style="2" customWidth="1"/>
    <col min="15876" max="15876" width="12.7109375" style="2" customWidth="1"/>
    <col min="15877" max="15877" width="11.7109375" style="2" customWidth="1"/>
    <col min="15878" max="15878" width="12.7109375" style="2" customWidth="1"/>
    <col min="15879" max="15881" width="0" style="2" hidden="1" customWidth="1"/>
    <col min="15882" max="15882" width="12.7109375" style="2" customWidth="1"/>
    <col min="15883" max="15883" width="11.7109375" style="2" customWidth="1"/>
    <col min="15884" max="15884" width="12.7109375" style="2" customWidth="1"/>
    <col min="15885" max="15885" width="10" style="2" customWidth="1"/>
    <col min="15886" max="15886" width="1.42578125" style="2" customWidth="1"/>
    <col min="15887" max="15887" width="15.42578125" style="2" customWidth="1"/>
    <col min="15888" max="16128" width="11.42578125" style="2"/>
    <col min="16129" max="16129" width="1.140625" style="2" customWidth="1"/>
    <col min="16130" max="16130" width="4" style="2" customWidth="1"/>
    <col min="16131" max="16131" width="52.7109375" style="2" customWidth="1"/>
    <col min="16132" max="16132" width="12.7109375" style="2" customWidth="1"/>
    <col min="16133" max="16133" width="11.7109375" style="2" customWidth="1"/>
    <col min="16134" max="16134" width="12.7109375" style="2" customWidth="1"/>
    <col min="16135" max="16137" width="0" style="2" hidden="1" customWidth="1"/>
    <col min="16138" max="16138" width="12.7109375" style="2" customWidth="1"/>
    <col min="16139" max="16139" width="11.7109375" style="2" customWidth="1"/>
    <col min="16140" max="16140" width="12.7109375" style="2" customWidth="1"/>
    <col min="16141" max="16141" width="10" style="2" customWidth="1"/>
    <col min="16142" max="16142" width="1.42578125" style="2" customWidth="1"/>
    <col min="16143" max="16143" width="15.42578125" style="2" customWidth="1"/>
    <col min="16144" max="16384" width="11.42578125" style="2"/>
  </cols>
  <sheetData>
    <row r="1" spans="2:12" s="5" customFormat="1" ht="12.75" x14ac:dyDescent="0.2">
      <c r="B1" s="3"/>
      <c r="C1" s="4"/>
      <c r="D1" s="4"/>
      <c r="E1" s="4"/>
      <c r="F1" s="4"/>
      <c r="G1" s="4"/>
      <c r="H1" s="4"/>
      <c r="I1" s="4"/>
      <c r="J1" s="4"/>
      <c r="K1" s="4"/>
      <c r="L1" s="2"/>
    </row>
    <row r="2" spans="2:12" s="5" customFormat="1" ht="12.75" x14ac:dyDescent="0.2">
      <c r="B2" s="3"/>
      <c r="C2" s="4"/>
      <c r="D2" s="4"/>
      <c r="E2" s="4"/>
      <c r="F2" s="4"/>
      <c r="G2" s="4"/>
      <c r="H2" s="4"/>
      <c r="I2" s="4"/>
      <c r="J2" s="4"/>
      <c r="K2" s="4"/>
      <c r="L2" s="2"/>
    </row>
    <row r="3" spans="2:12" s="5" customFormat="1" ht="12.75" x14ac:dyDescent="0.25">
      <c r="B3" s="3"/>
      <c r="C3" s="4"/>
      <c r="D3" s="4"/>
      <c r="E3" s="4"/>
      <c r="F3" s="4"/>
      <c r="G3" s="4"/>
      <c r="H3" s="4"/>
      <c r="I3" s="4"/>
      <c r="J3" s="4"/>
      <c r="K3" s="4"/>
    </row>
    <row r="4" spans="2:12" s="5" customFormat="1" ht="12.75" x14ac:dyDescent="0.25">
      <c r="B4" s="3"/>
      <c r="C4" s="4"/>
      <c r="D4" s="4"/>
      <c r="E4" s="4"/>
      <c r="F4" s="4"/>
      <c r="G4" s="4"/>
      <c r="H4" s="4"/>
      <c r="I4" s="4"/>
      <c r="J4" s="4"/>
      <c r="K4" s="4"/>
    </row>
    <row r="5" spans="2:12" s="5" customFormat="1" ht="12.75" x14ac:dyDescent="0.25">
      <c r="B5" s="3"/>
      <c r="C5" s="4"/>
      <c r="D5" s="4"/>
      <c r="E5" s="4"/>
      <c r="F5" s="4"/>
      <c r="G5" s="4"/>
      <c r="H5" s="4"/>
      <c r="I5" s="4"/>
      <c r="J5" s="4"/>
      <c r="K5" s="4"/>
    </row>
    <row r="6" spans="2:12" s="5" customFormat="1" ht="12.75" x14ac:dyDescent="0.25">
      <c r="B6" s="3"/>
      <c r="C6" s="4"/>
      <c r="D6" s="4"/>
      <c r="E6" s="4"/>
      <c r="F6" s="4"/>
      <c r="G6" s="4"/>
      <c r="H6" s="4"/>
      <c r="I6" s="4"/>
      <c r="J6" s="4"/>
      <c r="K6" s="4"/>
    </row>
    <row r="7" spans="2:12" s="5" customFormat="1" ht="12.75" x14ac:dyDescent="0.25">
      <c r="B7" s="3"/>
      <c r="C7" s="4"/>
      <c r="D7" s="4"/>
      <c r="E7" s="4"/>
      <c r="F7" s="4"/>
      <c r="G7" s="4"/>
      <c r="H7" s="4"/>
      <c r="I7" s="4"/>
      <c r="J7" s="4"/>
      <c r="K7" s="4"/>
    </row>
    <row r="8" spans="2:12" s="5" customFormat="1" ht="12.75" x14ac:dyDescent="0.25">
      <c r="B8" s="3"/>
      <c r="C8" s="4"/>
      <c r="D8" s="4"/>
      <c r="E8" s="4"/>
      <c r="F8" s="4"/>
      <c r="G8" s="4"/>
      <c r="H8" s="4"/>
      <c r="I8" s="4"/>
      <c r="J8" s="4"/>
      <c r="K8" s="4"/>
    </row>
    <row r="9" spans="2:12" s="5" customFormat="1" ht="18" customHeight="1" x14ac:dyDescent="0.25">
      <c r="B9" s="3"/>
      <c r="C9" s="4"/>
      <c r="D9" s="4"/>
      <c r="E9" s="4"/>
      <c r="F9" s="4"/>
      <c r="G9" s="4"/>
      <c r="H9" s="4"/>
      <c r="I9" s="4"/>
      <c r="J9" s="4"/>
      <c r="K9" s="4"/>
    </row>
    <row r="10" spans="2:12" ht="21.75" customHeight="1" x14ac:dyDescent="0.25">
      <c r="B10" s="42" t="s">
        <v>68</v>
      </c>
      <c r="C10" s="8"/>
      <c r="D10" s="8"/>
      <c r="E10" s="8"/>
      <c r="F10" s="8"/>
      <c r="G10" s="8"/>
      <c r="H10" s="8"/>
      <c r="I10" s="8"/>
      <c r="J10" s="8"/>
      <c r="K10" s="8"/>
      <c r="L10" s="43"/>
    </row>
    <row r="11" spans="2:12" ht="15.75" x14ac:dyDescent="0.25">
      <c r="B11" s="42" t="s">
        <v>69</v>
      </c>
      <c r="C11" s="8"/>
      <c r="D11" s="8"/>
      <c r="E11" s="8"/>
      <c r="F11" s="8"/>
      <c r="G11" s="131"/>
      <c r="H11" s="131"/>
      <c r="I11" s="131"/>
      <c r="J11" s="131"/>
      <c r="K11" s="131"/>
      <c r="L11" s="44"/>
    </row>
    <row r="12" spans="2:12" ht="11.25" customHeight="1" x14ac:dyDescent="0.25">
      <c r="B12" s="107"/>
    </row>
    <row r="13" spans="2:12" s="5" customFormat="1" ht="20.100000000000001" customHeight="1" thickBot="1" x14ac:dyDescent="0.3">
      <c r="B13" s="145" t="s">
        <v>1</v>
      </c>
      <c r="C13" s="146"/>
      <c r="D13" s="48" t="s">
        <v>103</v>
      </c>
      <c r="E13" s="47"/>
      <c r="F13" s="47"/>
      <c r="G13" s="47"/>
      <c r="H13" s="48" t="s">
        <v>86</v>
      </c>
      <c r="I13" s="47"/>
      <c r="J13" s="47"/>
      <c r="K13" s="362"/>
      <c r="L13" s="390" t="s">
        <v>92</v>
      </c>
    </row>
    <row r="14" spans="2:12" s="5" customFormat="1" ht="34.5" customHeight="1" thickTop="1" thickBot="1" x14ac:dyDescent="0.3">
      <c r="B14" s="103"/>
      <c r="C14" s="104"/>
      <c r="D14" s="108" t="s">
        <v>20</v>
      </c>
      <c r="E14" s="109" t="s">
        <v>21</v>
      </c>
      <c r="F14" s="110" t="s">
        <v>63</v>
      </c>
      <c r="G14" s="111" t="s">
        <v>22</v>
      </c>
      <c r="H14" s="108" t="s">
        <v>20</v>
      </c>
      <c r="I14" s="109" t="s">
        <v>21</v>
      </c>
      <c r="J14" s="110" t="s">
        <v>63</v>
      </c>
      <c r="K14" s="363" t="s">
        <v>22</v>
      </c>
      <c r="L14" s="391"/>
    </row>
    <row r="15" spans="2:12" s="16" customFormat="1" ht="21" customHeight="1" thickTop="1" x14ac:dyDescent="0.25">
      <c r="B15" s="12"/>
      <c r="C15" s="87" t="s">
        <v>23</v>
      </c>
      <c r="D15" s="88">
        <f>+D36</f>
        <v>172334252.88999999</v>
      </c>
      <c r="E15" s="89">
        <f>+E36</f>
        <v>5935559.879999998</v>
      </c>
      <c r="F15" s="102">
        <f>+F36</f>
        <v>11194417.34</v>
      </c>
      <c r="G15" s="101">
        <f>SUM(D15:F15)</f>
        <v>189464230.10999998</v>
      </c>
      <c r="H15" s="88">
        <f>+H36</f>
        <v>167612192.83000004</v>
      </c>
      <c r="I15" s="89">
        <f>+I36</f>
        <v>5730575.3300000001</v>
      </c>
      <c r="J15" s="89">
        <f>+J36</f>
        <v>8016420.6499999994</v>
      </c>
      <c r="K15" s="364">
        <f>SUM(H15:J15)</f>
        <v>181359188.81000006</v>
      </c>
      <c r="L15" s="353">
        <f>IF(ISERROR((ABS(G15)-ABS(K15))/ABS(K15)),"",(ABS(G15)-ABS(K15))/ABS(K15))</f>
        <v>4.4690546716610671E-2</v>
      </c>
    </row>
    <row r="16" spans="2:12" s="16" customFormat="1" ht="15.95" customHeight="1" x14ac:dyDescent="0.25">
      <c r="B16" s="91"/>
      <c r="C16" s="90"/>
      <c r="D16" s="112"/>
      <c r="E16" s="112"/>
      <c r="F16" s="112"/>
      <c r="G16" s="113"/>
      <c r="H16" s="105"/>
      <c r="I16" s="106"/>
      <c r="J16" s="106"/>
      <c r="K16" s="365"/>
      <c r="L16" s="354"/>
    </row>
    <row r="17" spans="2:16" s="16" customFormat="1" ht="21" customHeight="1" thickBot="1" x14ac:dyDescent="0.3">
      <c r="B17" s="49"/>
      <c r="C17" s="92" t="s">
        <v>104</v>
      </c>
      <c r="D17" s="50">
        <f>+'Comparativo limite'!G15</f>
        <v>171634885.45792004</v>
      </c>
      <c r="E17" s="51">
        <f>+'Comparativo limite'!G16</f>
        <v>5868109.1379199997</v>
      </c>
      <c r="F17" s="96">
        <f>+'Comparativo limite'!G17</f>
        <v>8208814.7455999991</v>
      </c>
      <c r="G17" s="52">
        <f>SUM(D17:F17)</f>
        <v>185711809.34144002</v>
      </c>
      <c r="H17" s="50">
        <v>164919605.38350999</v>
      </c>
      <c r="I17" s="51">
        <v>5573032.6178899985</v>
      </c>
      <c r="J17" s="96">
        <v>3352305.3222699994</v>
      </c>
      <c r="K17" s="366">
        <f>SUM(H17:J17)</f>
        <v>173844943.32367</v>
      </c>
      <c r="L17" s="355" t="str">
        <f>IF(ISERROR((ABS(K17)-ABS(#REF!))/ABS(#REF!)),"",(ABS(K17)-ABS(#REF!))/ABS(#REF!))</f>
        <v/>
      </c>
    </row>
    <row r="18" spans="2:16" ht="5.0999999999999996" customHeight="1" thickTop="1" x14ac:dyDescent="0.25">
      <c r="K18" s="352"/>
      <c r="L18" s="352"/>
    </row>
    <row r="19" spans="2:16" x14ac:dyDescent="0.25">
      <c r="K19" s="352"/>
      <c r="L19" s="352"/>
    </row>
    <row r="20" spans="2:16" ht="5.0999999999999996" customHeight="1" x14ac:dyDescent="0.25">
      <c r="K20" s="352"/>
      <c r="L20" s="352"/>
    </row>
    <row r="21" spans="2:16" ht="30" customHeight="1" x14ac:dyDescent="0.25">
      <c r="B21" s="19" t="s">
        <v>4</v>
      </c>
      <c r="C21" s="147"/>
      <c r="D21" s="147"/>
      <c r="E21" s="147"/>
      <c r="F21" s="147"/>
      <c r="G21" s="147"/>
      <c r="H21" s="147"/>
      <c r="I21" s="147"/>
      <c r="J21" s="147"/>
      <c r="K21" s="367"/>
      <c r="L21" s="356"/>
    </row>
    <row r="22" spans="2:16" s="67" customFormat="1" ht="26.25" customHeight="1" x14ac:dyDescent="0.25">
      <c r="B22" s="171" t="s">
        <v>7</v>
      </c>
      <c r="C22" s="165" t="s">
        <v>105</v>
      </c>
      <c r="D22" s="309">
        <v>201326347.41999999</v>
      </c>
      <c r="E22" s="310">
        <v>6245292.4099999983</v>
      </c>
      <c r="F22" s="311">
        <v>11228394</v>
      </c>
      <c r="G22" s="312">
        <f>SUM(D22:F22)</f>
        <v>218800033.82999998</v>
      </c>
      <c r="H22" s="309">
        <v>195138455.52000004</v>
      </c>
      <c r="I22" s="310">
        <v>6011848.9199999999</v>
      </c>
      <c r="J22" s="313">
        <v>8031482.4699999997</v>
      </c>
      <c r="K22" s="368">
        <f>SUM(H22:J22)</f>
        <v>209181786.91000003</v>
      </c>
      <c r="L22" s="357">
        <f t="shared" ref="L22:L31" si="0">IF(ISERROR((ABS(G22)-ABS(K22))/ABS(K22)),"",(ABS(G22)-ABS(K22))/ABS(K22))</f>
        <v>4.5980326786950076E-2</v>
      </c>
    </row>
    <row r="23" spans="2:16" s="67" customFormat="1" ht="20.100000000000001" customHeight="1" x14ac:dyDescent="0.2">
      <c r="B23" s="173" t="s">
        <v>8</v>
      </c>
      <c r="C23" s="167" t="s">
        <v>9</v>
      </c>
      <c r="D23" s="59">
        <v>-19.89</v>
      </c>
      <c r="E23" s="60"/>
      <c r="F23" s="98">
        <v>0</v>
      </c>
      <c r="G23" s="61">
        <f t="shared" ref="G23:G32" si="1">SUM(D23:E23)</f>
        <v>-19.89</v>
      </c>
      <c r="H23" s="59">
        <v>-1245.46</v>
      </c>
      <c r="I23" s="60"/>
      <c r="J23" s="313"/>
      <c r="K23" s="369">
        <f>SUM(H23:I23)</f>
        <v>-1245.46</v>
      </c>
      <c r="L23" s="357">
        <f t="shared" si="0"/>
        <v>-0.98402999694891835</v>
      </c>
      <c r="N23" s="174"/>
      <c r="O23" s="174"/>
      <c r="P23" s="174"/>
    </row>
    <row r="24" spans="2:16" s="67" customFormat="1" ht="24.75" customHeight="1" x14ac:dyDescent="0.25">
      <c r="B24" s="173" t="s">
        <v>8</v>
      </c>
      <c r="C24" s="167" t="s">
        <v>106</v>
      </c>
      <c r="D24" s="59"/>
      <c r="E24" s="60"/>
      <c r="F24" s="98"/>
      <c r="G24" s="61">
        <f t="shared" si="1"/>
        <v>0</v>
      </c>
      <c r="H24" s="59"/>
      <c r="I24" s="60"/>
      <c r="J24" s="98"/>
      <c r="K24" s="369">
        <f>SUM(H24:I24)</f>
        <v>0</v>
      </c>
      <c r="L24" s="357" t="str">
        <f t="shared" si="0"/>
        <v/>
      </c>
    </row>
    <row r="25" spans="2:16" s="67" customFormat="1" ht="24.95" customHeight="1" x14ac:dyDescent="0.2">
      <c r="B25" s="173" t="s">
        <v>7</v>
      </c>
      <c r="C25" s="167" t="s">
        <v>10</v>
      </c>
      <c r="D25" s="59"/>
      <c r="E25" s="60"/>
      <c r="F25" s="98"/>
      <c r="G25" s="61">
        <f t="shared" si="1"/>
        <v>0</v>
      </c>
      <c r="H25" s="59"/>
      <c r="I25" s="60"/>
      <c r="J25" s="98"/>
      <c r="K25" s="369">
        <f>SUM(H25:I25)</f>
        <v>0</v>
      </c>
      <c r="L25" s="357" t="str">
        <f t="shared" si="0"/>
        <v/>
      </c>
      <c r="N25" s="174"/>
      <c r="O25" s="174"/>
      <c r="P25" s="174"/>
    </row>
    <row r="26" spans="2:16" s="67" customFormat="1" ht="24.95" customHeight="1" x14ac:dyDescent="0.2">
      <c r="B26" s="173" t="s">
        <v>8</v>
      </c>
      <c r="C26" s="167" t="s">
        <v>11</v>
      </c>
      <c r="D26" s="59"/>
      <c r="E26" s="60"/>
      <c r="F26" s="98"/>
      <c r="G26" s="61">
        <f t="shared" si="1"/>
        <v>0</v>
      </c>
      <c r="H26" s="59"/>
      <c r="I26" s="60"/>
      <c r="J26" s="98"/>
      <c r="K26" s="369">
        <f>SUM(H26:I26)</f>
        <v>0</v>
      </c>
      <c r="L26" s="357" t="str">
        <f t="shared" si="0"/>
        <v/>
      </c>
      <c r="N26" s="174"/>
      <c r="O26" s="174"/>
      <c r="P26" s="174"/>
    </row>
    <row r="27" spans="2:16" s="67" customFormat="1" ht="24.95" hidden="1" customHeight="1" x14ac:dyDescent="0.2">
      <c r="B27" s="171" t="s">
        <v>7</v>
      </c>
      <c r="C27" s="167" t="s">
        <v>12</v>
      </c>
      <c r="D27" s="59"/>
      <c r="E27" s="60"/>
      <c r="F27" s="98"/>
      <c r="G27" s="61"/>
      <c r="H27" s="59"/>
      <c r="I27" s="60"/>
      <c r="J27" s="98"/>
      <c r="K27" s="369"/>
      <c r="L27" s="357" t="str">
        <f t="shared" si="0"/>
        <v/>
      </c>
      <c r="N27" s="174"/>
      <c r="O27" s="174"/>
      <c r="P27" s="174"/>
    </row>
    <row r="28" spans="2:16" s="67" customFormat="1" ht="24.95" hidden="1" customHeight="1" x14ac:dyDescent="0.2">
      <c r="B28" s="173" t="s">
        <v>8</v>
      </c>
      <c r="C28" s="167" t="s">
        <v>13</v>
      </c>
      <c r="D28" s="59"/>
      <c r="E28" s="60"/>
      <c r="F28" s="98"/>
      <c r="G28" s="61">
        <f>SUM(D28:F28)</f>
        <v>0</v>
      </c>
      <c r="H28" s="59"/>
      <c r="I28" s="60"/>
      <c r="J28" s="98"/>
      <c r="K28" s="369">
        <f t="shared" ref="K28:K35" si="2">SUM(H28:I28)</f>
        <v>0</v>
      </c>
      <c r="L28" s="357" t="str">
        <f t="shared" si="0"/>
        <v/>
      </c>
      <c r="N28" s="174"/>
      <c r="O28" s="174"/>
      <c r="P28" s="174"/>
    </row>
    <row r="29" spans="2:16" s="67" customFormat="1" ht="47.25" customHeight="1" thickBot="1" x14ac:dyDescent="0.25">
      <c r="B29" s="173" t="s">
        <v>8</v>
      </c>
      <c r="C29" s="167" t="s">
        <v>84</v>
      </c>
      <c r="D29" s="59"/>
      <c r="E29" s="60"/>
      <c r="F29" s="98"/>
      <c r="G29" s="61">
        <f>SUM(D29:F29)</f>
        <v>0</v>
      </c>
      <c r="H29" s="59"/>
      <c r="I29" s="60"/>
      <c r="J29" s="98"/>
      <c r="K29" s="369">
        <f t="shared" ref="K29" si="3">SUM(H29:I29)</f>
        <v>0</v>
      </c>
      <c r="L29" s="357" t="str">
        <f t="shared" ref="L29" si="4">IF(ISERROR((ABS(G29)-ABS(K29))/ABS(K29)),"",(ABS(G29)-ABS(K29))/ABS(K29))</f>
        <v/>
      </c>
      <c r="N29" s="174"/>
      <c r="O29" s="174"/>
      <c r="P29" s="174"/>
    </row>
    <row r="30" spans="2:16" s="67" customFormat="1" ht="26.25" hidden="1" customHeight="1" thickBot="1" x14ac:dyDescent="0.3">
      <c r="B30" s="176" t="s">
        <v>8</v>
      </c>
      <c r="C30" s="167" t="s">
        <v>24</v>
      </c>
      <c r="D30" s="314"/>
      <c r="E30" s="315"/>
      <c r="F30" s="316"/>
      <c r="G30" s="317">
        <f t="shared" si="1"/>
        <v>0</v>
      </c>
      <c r="H30" s="314"/>
      <c r="I30" s="315"/>
      <c r="J30" s="316"/>
      <c r="K30" s="370">
        <f t="shared" si="2"/>
        <v>0</v>
      </c>
      <c r="L30" s="358" t="str">
        <f t="shared" si="0"/>
        <v/>
      </c>
    </row>
    <row r="31" spans="2:16" s="67" customFormat="1" ht="24" customHeight="1" thickTop="1" thickBot="1" x14ac:dyDescent="0.3">
      <c r="B31" s="280" t="s">
        <v>15</v>
      </c>
      <c r="C31" s="281"/>
      <c r="D31" s="318">
        <f>SUM(D22:D30)</f>
        <v>201326327.53</v>
      </c>
      <c r="E31" s="319">
        <f>SUM(E22:E30)</f>
        <v>6245292.4099999983</v>
      </c>
      <c r="F31" s="320">
        <f>SUM(F22:F30)</f>
        <v>11228394</v>
      </c>
      <c r="G31" s="321">
        <f>SUM(D31:F31)</f>
        <v>218800013.94</v>
      </c>
      <c r="H31" s="318">
        <f>SUM(H22:H30)</f>
        <v>195137210.06000003</v>
      </c>
      <c r="I31" s="319">
        <f>SUM(I22:I30)</f>
        <v>6011848.9199999999</v>
      </c>
      <c r="J31" s="319">
        <f>SUM(J22:J30)</f>
        <v>8031482.4699999997</v>
      </c>
      <c r="K31" s="371">
        <f>SUM(H31:J31)</f>
        <v>209180541.45000002</v>
      </c>
      <c r="L31" s="359">
        <f t="shared" si="0"/>
        <v>4.5986459463770446E-2</v>
      </c>
    </row>
    <row r="32" spans="2:16" s="5" customFormat="1" ht="20.100000000000001" customHeight="1" thickTop="1" x14ac:dyDescent="0.2">
      <c r="B32" s="53"/>
      <c r="C32" s="54" t="s">
        <v>16</v>
      </c>
      <c r="D32" s="55"/>
      <c r="E32" s="56"/>
      <c r="F32" s="97"/>
      <c r="G32" s="57">
        <f t="shared" si="1"/>
        <v>0</v>
      </c>
      <c r="H32" s="55"/>
      <c r="I32" s="56"/>
      <c r="J32" s="97"/>
      <c r="K32" s="372">
        <f t="shared" si="2"/>
        <v>0</v>
      </c>
      <c r="L32" s="360"/>
      <c r="N32" s="58"/>
      <c r="O32" s="58"/>
      <c r="P32" s="58"/>
    </row>
    <row r="33" spans="2:16" s="67" customFormat="1" ht="60.75" customHeight="1" x14ac:dyDescent="0.25">
      <c r="B33" s="173" t="s">
        <v>8</v>
      </c>
      <c r="C33" s="167" t="s">
        <v>25</v>
      </c>
      <c r="D33" s="59">
        <v>-6756088.8000000035</v>
      </c>
      <c r="E33" s="60">
        <v>-309732.52999999997</v>
      </c>
      <c r="F33" s="98">
        <v>-33976.659999999996</v>
      </c>
      <c r="G33" s="61">
        <f>+D33+E33+F33</f>
        <v>-7099797.9900000039</v>
      </c>
      <c r="H33" s="59">
        <v>-6280325.9399999995</v>
      </c>
      <c r="I33" s="60">
        <v>-281273.58999999997</v>
      </c>
      <c r="J33" s="98">
        <v>-15061.820000000002</v>
      </c>
      <c r="K33" s="369">
        <f>SUM(H33:J33)</f>
        <v>-6576661.3499999996</v>
      </c>
      <c r="L33" s="357">
        <f t="shared" ref="L33:L36" si="5">IF(ISERROR((ABS(G33)-ABS(K33))/ABS(K33)),"",(ABS(G33)-ABS(K33))/ABS(K33))</f>
        <v>7.954440895759432E-2</v>
      </c>
    </row>
    <row r="34" spans="2:16" s="67" customFormat="1" ht="45" customHeight="1" x14ac:dyDescent="0.2">
      <c r="B34" s="173" t="s">
        <v>8</v>
      </c>
      <c r="C34" s="167" t="s">
        <v>26</v>
      </c>
      <c r="D34" s="59">
        <v>-22235985.840000004</v>
      </c>
      <c r="E34" s="60"/>
      <c r="F34" s="98"/>
      <c r="G34" s="61">
        <f>+D34+E34+F34</f>
        <v>-22235985.840000004</v>
      </c>
      <c r="H34" s="59">
        <v>-21244691.290000003</v>
      </c>
      <c r="I34" s="60"/>
      <c r="J34" s="98"/>
      <c r="K34" s="369">
        <f>SUM(H34:J34)</f>
        <v>-21244691.290000003</v>
      </c>
      <c r="L34" s="357">
        <f t="shared" si="5"/>
        <v>4.6660812175068352E-2</v>
      </c>
      <c r="N34" s="174"/>
      <c r="O34" s="174"/>
      <c r="P34" s="174"/>
    </row>
    <row r="35" spans="2:16" s="67" customFormat="1" ht="27.75" customHeight="1" thickBot="1" x14ac:dyDescent="0.25">
      <c r="B35" s="173" t="s">
        <v>8</v>
      </c>
      <c r="C35" s="167" t="s">
        <v>19</v>
      </c>
      <c r="D35" s="59"/>
      <c r="E35" s="60"/>
      <c r="F35" s="98"/>
      <c r="G35" s="61">
        <f>+D35+E35+F35</f>
        <v>0</v>
      </c>
      <c r="H35" s="59"/>
      <c r="I35" s="60"/>
      <c r="J35" s="98"/>
      <c r="K35" s="369">
        <f t="shared" si="2"/>
        <v>0</v>
      </c>
      <c r="L35" s="358" t="str">
        <f t="shared" si="5"/>
        <v/>
      </c>
      <c r="N35" s="174"/>
      <c r="O35" s="174"/>
      <c r="P35" s="174"/>
    </row>
    <row r="36" spans="2:16" s="16" customFormat="1" ht="24.95" customHeight="1" thickTop="1" thickBot="1" x14ac:dyDescent="0.3">
      <c r="B36" s="148" t="s">
        <v>80</v>
      </c>
      <c r="C36" s="149"/>
      <c r="D36" s="64">
        <f>+D31+SUM(D33:D35)</f>
        <v>172334252.88999999</v>
      </c>
      <c r="E36" s="65">
        <f>SUM(E31:E35)</f>
        <v>5935559.879999998</v>
      </c>
      <c r="F36" s="66">
        <f>SUM(F31:F35)</f>
        <v>11194417.34</v>
      </c>
      <c r="G36" s="66">
        <f>SUM(D36:F36)</f>
        <v>189464230.10999998</v>
      </c>
      <c r="H36" s="64">
        <f>+H31+SUM(H33:H35)</f>
        <v>167612192.83000004</v>
      </c>
      <c r="I36" s="65">
        <f>SUM(I31:I35)</f>
        <v>5730575.3300000001</v>
      </c>
      <c r="J36" s="65">
        <f>SUM(J31:J35)</f>
        <v>8016420.6499999994</v>
      </c>
      <c r="K36" s="373">
        <f>SUM(H36:J36)</f>
        <v>181359188.81000006</v>
      </c>
      <c r="L36" s="361">
        <f t="shared" si="5"/>
        <v>4.4690546716610671E-2</v>
      </c>
      <c r="N36" s="67"/>
      <c r="O36" s="67"/>
      <c r="P36" s="67"/>
    </row>
    <row r="37" spans="2:16" ht="15.75" thickTop="1" x14ac:dyDescent="0.25">
      <c r="D37" s="58"/>
      <c r="E37" s="58"/>
      <c r="F37" s="58"/>
      <c r="G37" s="68"/>
      <c r="H37" s="68"/>
      <c r="I37" s="68"/>
      <c r="J37" s="68"/>
      <c r="K37" s="68"/>
      <c r="L37" s="58"/>
      <c r="N37" s="58"/>
      <c r="O37" s="58"/>
      <c r="P37" s="58"/>
    </row>
    <row r="38" spans="2:16" customFormat="1" x14ac:dyDescent="0.25"/>
    <row r="39" spans="2:16" customFormat="1" x14ac:dyDescent="0.25"/>
    <row r="40" spans="2:16" customFormat="1" x14ac:dyDescent="0.25"/>
    <row r="41" spans="2:16" customFormat="1" ht="15.75" customHeight="1" x14ac:dyDescent="0.25"/>
    <row r="42" spans="2:16" customFormat="1" ht="15.75" customHeight="1" x14ac:dyDescent="0.25"/>
    <row r="43" spans="2:16" customFormat="1" ht="15.75" customHeight="1" x14ac:dyDescent="0.25"/>
    <row r="44" spans="2:16" customFormat="1" ht="15.75" customHeight="1" x14ac:dyDescent="0.25"/>
    <row r="45" spans="2:16" customFormat="1" ht="15.75" customHeight="1" x14ac:dyDescent="0.25"/>
    <row r="46" spans="2:16" customFormat="1" x14ac:dyDescent="0.25"/>
    <row r="47" spans="2:16" customFormat="1" x14ac:dyDescent="0.25"/>
    <row r="48" spans="2:16" customFormat="1" x14ac:dyDescent="0.25"/>
    <row r="49" customFormat="1" x14ac:dyDescent="0.25"/>
  </sheetData>
  <mergeCells count="1">
    <mergeCell ref="L13:L14"/>
  </mergeCells>
  <printOptions horizontalCentered="1"/>
  <pageMargins left="0.19685039370078741" right="0.19685039370078741" top="0.19685039370078741" bottom="0.19685039370078741" header="0" footer="0.19685039370078741"/>
  <pageSetup paperSize="9" scale="83" orientation="landscape" r:id="rId1"/>
  <headerFooter alignWithMargins="0"/>
  <ignoredErrors>
    <ignoredError sqref="G15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W43"/>
  <sheetViews>
    <sheetView showGridLines="0" showZeros="0" workbookViewId="0">
      <selection activeCell="C8" sqref="C8"/>
    </sheetView>
  </sheetViews>
  <sheetFormatPr baseColWidth="10" defaultRowHeight="15" x14ac:dyDescent="0.25"/>
  <cols>
    <col min="1" max="1" width="0.28515625" style="2" customWidth="1"/>
    <col min="2" max="2" width="4" style="2" customWidth="1"/>
    <col min="3" max="3" width="60.7109375" style="2" customWidth="1"/>
    <col min="4" max="10" width="14.7109375" style="2" customWidth="1"/>
    <col min="12" max="12" width="8.85546875" customWidth="1"/>
    <col min="14" max="14" width="15.42578125" customWidth="1"/>
    <col min="24" max="255" width="11.42578125" style="2"/>
    <col min="256" max="256" width="0.28515625" style="2" customWidth="1"/>
    <col min="257" max="257" width="4" style="2" customWidth="1"/>
    <col min="258" max="258" width="53.85546875" style="2" customWidth="1"/>
    <col min="259" max="266" width="14.7109375" style="2" customWidth="1"/>
    <col min="267" max="267" width="11.42578125" style="2"/>
    <col min="268" max="268" width="8.85546875" style="2" customWidth="1"/>
    <col min="269" max="269" width="11.42578125" style="2"/>
    <col min="270" max="270" width="15.42578125" style="2" customWidth="1"/>
    <col min="271" max="511" width="11.42578125" style="2"/>
    <col min="512" max="512" width="0.28515625" style="2" customWidth="1"/>
    <col min="513" max="513" width="4" style="2" customWidth="1"/>
    <col min="514" max="514" width="53.85546875" style="2" customWidth="1"/>
    <col min="515" max="522" width="14.7109375" style="2" customWidth="1"/>
    <col min="523" max="523" width="11.42578125" style="2"/>
    <col min="524" max="524" width="8.85546875" style="2" customWidth="1"/>
    <col min="525" max="525" width="11.42578125" style="2"/>
    <col min="526" max="526" width="15.42578125" style="2" customWidth="1"/>
    <col min="527" max="767" width="11.42578125" style="2"/>
    <col min="768" max="768" width="0.28515625" style="2" customWidth="1"/>
    <col min="769" max="769" width="4" style="2" customWidth="1"/>
    <col min="770" max="770" width="53.85546875" style="2" customWidth="1"/>
    <col min="771" max="778" width="14.7109375" style="2" customWidth="1"/>
    <col min="779" max="779" width="11.42578125" style="2"/>
    <col min="780" max="780" width="8.85546875" style="2" customWidth="1"/>
    <col min="781" max="781" width="11.42578125" style="2"/>
    <col min="782" max="782" width="15.42578125" style="2" customWidth="1"/>
    <col min="783" max="1023" width="11.42578125" style="2"/>
    <col min="1024" max="1024" width="0.28515625" style="2" customWidth="1"/>
    <col min="1025" max="1025" width="4" style="2" customWidth="1"/>
    <col min="1026" max="1026" width="53.85546875" style="2" customWidth="1"/>
    <col min="1027" max="1034" width="14.7109375" style="2" customWidth="1"/>
    <col min="1035" max="1035" width="11.42578125" style="2"/>
    <col min="1036" max="1036" width="8.85546875" style="2" customWidth="1"/>
    <col min="1037" max="1037" width="11.42578125" style="2"/>
    <col min="1038" max="1038" width="15.42578125" style="2" customWidth="1"/>
    <col min="1039" max="1279" width="11.42578125" style="2"/>
    <col min="1280" max="1280" width="0.28515625" style="2" customWidth="1"/>
    <col min="1281" max="1281" width="4" style="2" customWidth="1"/>
    <col min="1282" max="1282" width="53.85546875" style="2" customWidth="1"/>
    <col min="1283" max="1290" width="14.7109375" style="2" customWidth="1"/>
    <col min="1291" max="1291" width="11.42578125" style="2"/>
    <col min="1292" max="1292" width="8.85546875" style="2" customWidth="1"/>
    <col min="1293" max="1293" width="11.42578125" style="2"/>
    <col min="1294" max="1294" width="15.42578125" style="2" customWidth="1"/>
    <col min="1295" max="1535" width="11.42578125" style="2"/>
    <col min="1536" max="1536" width="0.28515625" style="2" customWidth="1"/>
    <col min="1537" max="1537" width="4" style="2" customWidth="1"/>
    <col min="1538" max="1538" width="53.85546875" style="2" customWidth="1"/>
    <col min="1539" max="1546" width="14.7109375" style="2" customWidth="1"/>
    <col min="1547" max="1547" width="11.42578125" style="2"/>
    <col min="1548" max="1548" width="8.85546875" style="2" customWidth="1"/>
    <col min="1549" max="1549" width="11.42578125" style="2"/>
    <col min="1550" max="1550" width="15.42578125" style="2" customWidth="1"/>
    <col min="1551" max="1791" width="11.42578125" style="2"/>
    <col min="1792" max="1792" width="0.28515625" style="2" customWidth="1"/>
    <col min="1793" max="1793" width="4" style="2" customWidth="1"/>
    <col min="1794" max="1794" width="53.85546875" style="2" customWidth="1"/>
    <col min="1795" max="1802" width="14.7109375" style="2" customWidth="1"/>
    <col min="1803" max="1803" width="11.42578125" style="2"/>
    <col min="1804" max="1804" width="8.85546875" style="2" customWidth="1"/>
    <col min="1805" max="1805" width="11.42578125" style="2"/>
    <col min="1806" max="1806" width="15.42578125" style="2" customWidth="1"/>
    <col min="1807" max="2047" width="11.42578125" style="2"/>
    <col min="2048" max="2048" width="0.28515625" style="2" customWidth="1"/>
    <col min="2049" max="2049" width="4" style="2" customWidth="1"/>
    <col min="2050" max="2050" width="53.85546875" style="2" customWidth="1"/>
    <col min="2051" max="2058" width="14.7109375" style="2" customWidth="1"/>
    <col min="2059" max="2059" width="11.42578125" style="2"/>
    <col min="2060" max="2060" width="8.85546875" style="2" customWidth="1"/>
    <col min="2061" max="2061" width="11.42578125" style="2"/>
    <col min="2062" max="2062" width="15.42578125" style="2" customWidth="1"/>
    <col min="2063" max="2303" width="11.42578125" style="2"/>
    <col min="2304" max="2304" width="0.28515625" style="2" customWidth="1"/>
    <col min="2305" max="2305" width="4" style="2" customWidth="1"/>
    <col min="2306" max="2306" width="53.85546875" style="2" customWidth="1"/>
    <col min="2307" max="2314" width="14.7109375" style="2" customWidth="1"/>
    <col min="2315" max="2315" width="11.42578125" style="2"/>
    <col min="2316" max="2316" width="8.85546875" style="2" customWidth="1"/>
    <col min="2317" max="2317" width="11.42578125" style="2"/>
    <col min="2318" max="2318" width="15.42578125" style="2" customWidth="1"/>
    <col min="2319" max="2559" width="11.42578125" style="2"/>
    <col min="2560" max="2560" width="0.28515625" style="2" customWidth="1"/>
    <col min="2561" max="2561" width="4" style="2" customWidth="1"/>
    <col min="2562" max="2562" width="53.85546875" style="2" customWidth="1"/>
    <col min="2563" max="2570" width="14.7109375" style="2" customWidth="1"/>
    <col min="2571" max="2571" width="11.42578125" style="2"/>
    <col min="2572" max="2572" width="8.85546875" style="2" customWidth="1"/>
    <col min="2573" max="2573" width="11.42578125" style="2"/>
    <col min="2574" max="2574" width="15.42578125" style="2" customWidth="1"/>
    <col min="2575" max="2815" width="11.42578125" style="2"/>
    <col min="2816" max="2816" width="0.28515625" style="2" customWidth="1"/>
    <col min="2817" max="2817" width="4" style="2" customWidth="1"/>
    <col min="2818" max="2818" width="53.85546875" style="2" customWidth="1"/>
    <col min="2819" max="2826" width="14.7109375" style="2" customWidth="1"/>
    <col min="2827" max="2827" width="11.42578125" style="2"/>
    <col min="2828" max="2828" width="8.85546875" style="2" customWidth="1"/>
    <col min="2829" max="2829" width="11.42578125" style="2"/>
    <col min="2830" max="2830" width="15.42578125" style="2" customWidth="1"/>
    <col min="2831" max="3071" width="11.42578125" style="2"/>
    <col min="3072" max="3072" width="0.28515625" style="2" customWidth="1"/>
    <col min="3073" max="3073" width="4" style="2" customWidth="1"/>
    <col min="3074" max="3074" width="53.85546875" style="2" customWidth="1"/>
    <col min="3075" max="3082" width="14.7109375" style="2" customWidth="1"/>
    <col min="3083" max="3083" width="11.42578125" style="2"/>
    <col min="3084" max="3084" width="8.85546875" style="2" customWidth="1"/>
    <col min="3085" max="3085" width="11.42578125" style="2"/>
    <col min="3086" max="3086" width="15.42578125" style="2" customWidth="1"/>
    <col min="3087" max="3327" width="11.42578125" style="2"/>
    <col min="3328" max="3328" width="0.28515625" style="2" customWidth="1"/>
    <col min="3329" max="3329" width="4" style="2" customWidth="1"/>
    <col min="3330" max="3330" width="53.85546875" style="2" customWidth="1"/>
    <col min="3331" max="3338" width="14.7109375" style="2" customWidth="1"/>
    <col min="3339" max="3339" width="11.42578125" style="2"/>
    <col min="3340" max="3340" width="8.85546875" style="2" customWidth="1"/>
    <col min="3341" max="3341" width="11.42578125" style="2"/>
    <col min="3342" max="3342" width="15.42578125" style="2" customWidth="1"/>
    <col min="3343" max="3583" width="11.42578125" style="2"/>
    <col min="3584" max="3584" width="0.28515625" style="2" customWidth="1"/>
    <col min="3585" max="3585" width="4" style="2" customWidth="1"/>
    <col min="3586" max="3586" width="53.85546875" style="2" customWidth="1"/>
    <col min="3587" max="3594" width="14.7109375" style="2" customWidth="1"/>
    <col min="3595" max="3595" width="11.42578125" style="2"/>
    <col min="3596" max="3596" width="8.85546875" style="2" customWidth="1"/>
    <col min="3597" max="3597" width="11.42578125" style="2"/>
    <col min="3598" max="3598" width="15.42578125" style="2" customWidth="1"/>
    <col min="3599" max="3839" width="11.42578125" style="2"/>
    <col min="3840" max="3840" width="0.28515625" style="2" customWidth="1"/>
    <col min="3841" max="3841" width="4" style="2" customWidth="1"/>
    <col min="3842" max="3842" width="53.85546875" style="2" customWidth="1"/>
    <col min="3843" max="3850" width="14.7109375" style="2" customWidth="1"/>
    <col min="3851" max="3851" width="11.42578125" style="2"/>
    <col min="3852" max="3852" width="8.85546875" style="2" customWidth="1"/>
    <col min="3853" max="3853" width="11.42578125" style="2"/>
    <col min="3854" max="3854" width="15.42578125" style="2" customWidth="1"/>
    <col min="3855" max="4095" width="11.42578125" style="2"/>
    <col min="4096" max="4096" width="0.28515625" style="2" customWidth="1"/>
    <col min="4097" max="4097" width="4" style="2" customWidth="1"/>
    <col min="4098" max="4098" width="53.85546875" style="2" customWidth="1"/>
    <col min="4099" max="4106" width="14.7109375" style="2" customWidth="1"/>
    <col min="4107" max="4107" width="11.42578125" style="2"/>
    <col min="4108" max="4108" width="8.85546875" style="2" customWidth="1"/>
    <col min="4109" max="4109" width="11.42578125" style="2"/>
    <col min="4110" max="4110" width="15.42578125" style="2" customWidth="1"/>
    <col min="4111" max="4351" width="11.42578125" style="2"/>
    <col min="4352" max="4352" width="0.28515625" style="2" customWidth="1"/>
    <col min="4353" max="4353" width="4" style="2" customWidth="1"/>
    <col min="4354" max="4354" width="53.85546875" style="2" customWidth="1"/>
    <col min="4355" max="4362" width="14.7109375" style="2" customWidth="1"/>
    <col min="4363" max="4363" width="11.42578125" style="2"/>
    <col min="4364" max="4364" width="8.85546875" style="2" customWidth="1"/>
    <col min="4365" max="4365" width="11.42578125" style="2"/>
    <col min="4366" max="4366" width="15.42578125" style="2" customWidth="1"/>
    <col min="4367" max="4607" width="11.42578125" style="2"/>
    <col min="4608" max="4608" width="0.28515625" style="2" customWidth="1"/>
    <col min="4609" max="4609" width="4" style="2" customWidth="1"/>
    <col min="4610" max="4610" width="53.85546875" style="2" customWidth="1"/>
    <col min="4611" max="4618" width="14.7109375" style="2" customWidth="1"/>
    <col min="4619" max="4619" width="11.42578125" style="2"/>
    <col min="4620" max="4620" width="8.85546875" style="2" customWidth="1"/>
    <col min="4621" max="4621" width="11.42578125" style="2"/>
    <col min="4622" max="4622" width="15.42578125" style="2" customWidth="1"/>
    <col min="4623" max="4863" width="11.42578125" style="2"/>
    <col min="4864" max="4864" width="0.28515625" style="2" customWidth="1"/>
    <col min="4865" max="4865" width="4" style="2" customWidth="1"/>
    <col min="4866" max="4866" width="53.85546875" style="2" customWidth="1"/>
    <col min="4867" max="4874" width="14.7109375" style="2" customWidth="1"/>
    <col min="4875" max="4875" width="11.42578125" style="2"/>
    <col min="4876" max="4876" width="8.85546875" style="2" customWidth="1"/>
    <col min="4877" max="4877" width="11.42578125" style="2"/>
    <col min="4878" max="4878" width="15.42578125" style="2" customWidth="1"/>
    <col min="4879" max="5119" width="11.42578125" style="2"/>
    <col min="5120" max="5120" width="0.28515625" style="2" customWidth="1"/>
    <col min="5121" max="5121" width="4" style="2" customWidth="1"/>
    <col min="5122" max="5122" width="53.85546875" style="2" customWidth="1"/>
    <col min="5123" max="5130" width="14.7109375" style="2" customWidth="1"/>
    <col min="5131" max="5131" width="11.42578125" style="2"/>
    <col min="5132" max="5132" width="8.85546875" style="2" customWidth="1"/>
    <col min="5133" max="5133" width="11.42578125" style="2"/>
    <col min="5134" max="5134" width="15.42578125" style="2" customWidth="1"/>
    <col min="5135" max="5375" width="11.42578125" style="2"/>
    <col min="5376" max="5376" width="0.28515625" style="2" customWidth="1"/>
    <col min="5377" max="5377" width="4" style="2" customWidth="1"/>
    <col min="5378" max="5378" width="53.85546875" style="2" customWidth="1"/>
    <col min="5379" max="5386" width="14.7109375" style="2" customWidth="1"/>
    <col min="5387" max="5387" width="11.42578125" style="2"/>
    <col min="5388" max="5388" width="8.85546875" style="2" customWidth="1"/>
    <col min="5389" max="5389" width="11.42578125" style="2"/>
    <col min="5390" max="5390" width="15.42578125" style="2" customWidth="1"/>
    <col min="5391" max="5631" width="11.42578125" style="2"/>
    <col min="5632" max="5632" width="0.28515625" style="2" customWidth="1"/>
    <col min="5633" max="5633" width="4" style="2" customWidth="1"/>
    <col min="5634" max="5634" width="53.85546875" style="2" customWidth="1"/>
    <col min="5635" max="5642" width="14.7109375" style="2" customWidth="1"/>
    <col min="5643" max="5643" width="11.42578125" style="2"/>
    <col min="5644" max="5644" width="8.85546875" style="2" customWidth="1"/>
    <col min="5645" max="5645" width="11.42578125" style="2"/>
    <col min="5646" max="5646" width="15.42578125" style="2" customWidth="1"/>
    <col min="5647" max="5887" width="11.42578125" style="2"/>
    <col min="5888" max="5888" width="0.28515625" style="2" customWidth="1"/>
    <col min="5889" max="5889" width="4" style="2" customWidth="1"/>
    <col min="5890" max="5890" width="53.85546875" style="2" customWidth="1"/>
    <col min="5891" max="5898" width="14.7109375" style="2" customWidth="1"/>
    <col min="5899" max="5899" width="11.42578125" style="2"/>
    <col min="5900" max="5900" width="8.85546875" style="2" customWidth="1"/>
    <col min="5901" max="5901" width="11.42578125" style="2"/>
    <col min="5902" max="5902" width="15.42578125" style="2" customWidth="1"/>
    <col min="5903" max="6143" width="11.42578125" style="2"/>
    <col min="6144" max="6144" width="0.28515625" style="2" customWidth="1"/>
    <col min="6145" max="6145" width="4" style="2" customWidth="1"/>
    <col min="6146" max="6146" width="53.85546875" style="2" customWidth="1"/>
    <col min="6147" max="6154" width="14.7109375" style="2" customWidth="1"/>
    <col min="6155" max="6155" width="11.42578125" style="2"/>
    <col min="6156" max="6156" width="8.85546875" style="2" customWidth="1"/>
    <col min="6157" max="6157" width="11.42578125" style="2"/>
    <col min="6158" max="6158" width="15.42578125" style="2" customWidth="1"/>
    <col min="6159" max="6399" width="11.42578125" style="2"/>
    <col min="6400" max="6400" width="0.28515625" style="2" customWidth="1"/>
    <col min="6401" max="6401" width="4" style="2" customWidth="1"/>
    <col min="6402" max="6402" width="53.85546875" style="2" customWidth="1"/>
    <col min="6403" max="6410" width="14.7109375" style="2" customWidth="1"/>
    <col min="6411" max="6411" width="11.42578125" style="2"/>
    <col min="6412" max="6412" width="8.85546875" style="2" customWidth="1"/>
    <col min="6413" max="6413" width="11.42578125" style="2"/>
    <col min="6414" max="6414" width="15.42578125" style="2" customWidth="1"/>
    <col min="6415" max="6655" width="11.42578125" style="2"/>
    <col min="6656" max="6656" width="0.28515625" style="2" customWidth="1"/>
    <col min="6657" max="6657" width="4" style="2" customWidth="1"/>
    <col min="6658" max="6658" width="53.85546875" style="2" customWidth="1"/>
    <col min="6659" max="6666" width="14.7109375" style="2" customWidth="1"/>
    <col min="6667" max="6667" width="11.42578125" style="2"/>
    <col min="6668" max="6668" width="8.85546875" style="2" customWidth="1"/>
    <col min="6669" max="6669" width="11.42578125" style="2"/>
    <col min="6670" max="6670" width="15.42578125" style="2" customWidth="1"/>
    <col min="6671" max="6911" width="11.42578125" style="2"/>
    <col min="6912" max="6912" width="0.28515625" style="2" customWidth="1"/>
    <col min="6913" max="6913" width="4" style="2" customWidth="1"/>
    <col min="6914" max="6914" width="53.85546875" style="2" customWidth="1"/>
    <col min="6915" max="6922" width="14.7109375" style="2" customWidth="1"/>
    <col min="6923" max="6923" width="11.42578125" style="2"/>
    <col min="6924" max="6924" width="8.85546875" style="2" customWidth="1"/>
    <col min="6925" max="6925" width="11.42578125" style="2"/>
    <col min="6926" max="6926" width="15.42578125" style="2" customWidth="1"/>
    <col min="6927" max="7167" width="11.42578125" style="2"/>
    <col min="7168" max="7168" width="0.28515625" style="2" customWidth="1"/>
    <col min="7169" max="7169" width="4" style="2" customWidth="1"/>
    <col min="7170" max="7170" width="53.85546875" style="2" customWidth="1"/>
    <col min="7171" max="7178" width="14.7109375" style="2" customWidth="1"/>
    <col min="7179" max="7179" width="11.42578125" style="2"/>
    <col min="7180" max="7180" width="8.85546875" style="2" customWidth="1"/>
    <col min="7181" max="7181" width="11.42578125" style="2"/>
    <col min="7182" max="7182" width="15.42578125" style="2" customWidth="1"/>
    <col min="7183" max="7423" width="11.42578125" style="2"/>
    <col min="7424" max="7424" width="0.28515625" style="2" customWidth="1"/>
    <col min="7425" max="7425" width="4" style="2" customWidth="1"/>
    <col min="7426" max="7426" width="53.85546875" style="2" customWidth="1"/>
    <col min="7427" max="7434" width="14.7109375" style="2" customWidth="1"/>
    <col min="7435" max="7435" width="11.42578125" style="2"/>
    <col min="7436" max="7436" width="8.85546875" style="2" customWidth="1"/>
    <col min="7437" max="7437" width="11.42578125" style="2"/>
    <col min="7438" max="7438" width="15.42578125" style="2" customWidth="1"/>
    <col min="7439" max="7679" width="11.42578125" style="2"/>
    <col min="7680" max="7680" width="0.28515625" style="2" customWidth="1"/>
    <col min="7681" max="7681" width="4" style="2" customWidth="1"/>
    <col min="7682" max="7682" width="53.85546875" style="2" customWidth="1"/>
    <col min="7683" max="7690" width="14.7109375" style="2" customWidth="1"/>
    <col min="7691" max="7691" width="11.42578125" style="2"/>
    <col min="7692" max="7692" width="8.85546875" style="2" customWidth="1"/>
    <col min="7693" max="7693" width="11.42578125" style="2"/>
    <col min="7694" max="7694" width="15.42578125" style="2" customWidth="1"/>
    <col min="7695" max="7935" width="11.42578125" style="2"/>
    <col min="7936" max="7936" width="0.28515625" style="2" customWidth="1"/>
    <col min="7937" max="7937" width="4" style="2" customWidth="1"/>
    <col min="7938" max="7938" width="53.85546875" style="2" customWidth="1"/>
    <col min="7939" max="7946" width="14.7109375" style="2" customWidth="1"/>
    <col min="7947" max="7947" width="11.42578125" style="2"/>
    <col min="7948" max="7948" width="8.85546875" style="2" customWidth="1"/>
    <col min="7949" max="7949" width="11.42578125" style="2"/>
    <col min="7950" max="7950" width="15.42578125" style="2" customWidth="1"/>
    <col min="7951" max="8191" width="11.42578125" style="2"/>
    <col min="8192" max="8192" width="0.28515625" style="2" customWidth="1"/>
    <col min="8193" max="8193" width="4" style="2" customWidth="1"/>
    <col min="8194" max="8194" width="53.85546875" style="2" customWidth="1"/>
    <col min="8195" max="8202" width="14.7109375" style="2" customWidth="1"/>
    <col min="8203" max="8203" width="11.42578125" style="2"/>
    <col min="8204" max="8204" width="8.85546875" style="2" customWidth="1"/>
    <col min="8205" max="8205" width="11.42578125" style="2"/>
    <col min="8206" max="8206" width="15.42578125" style="2" customWidth="1"/>
    <col min="8207" max="8447" width="11.42578125" style="2"/>
    <col min="8448" max="8448" width="0.28515625" style="2" customWidth="1"/>
    <col min="8449" max="8449" width="4" style="2" customWidth="1"/>
    <col min="8450" max="8450" width="53.85546875" style="2" customWidth="1"/>
    <col min="8451" max="8458" width="14.7109375" style="2" customWidth="1"/>
    <col min="8459" max="8459" width="11.42578125" style="2"/>
    <col min="8460" max="8460" width="8.85546875" style="2" customWidth="1"/>
    <col min="8461" max="8461" width="11.42578125" style="2"/>
    <col min="8462" max="8462" width="15.42578125" style="2" customWidth="1"/>
    <col min="8463" max="8703" width="11.42578125" style="2"/>
    <col min="8704" max="8704" width="0.28515625" style="2" customWidth="1"/>
    <col min="8705" max="8705" width="4" style="2" customWidth="1"/>
    <col min="8706" max="8706" width="53.85546875" style="2" customWidth="1"/>
    <col min="8707" max="8714" width="14.7109375" style="2" customWidth="1"/>
    <col min="8715" max="8715" width="11.42578125" style="2"/>
    <col min="8716" max="8716" width="8.85546875" style="2" customWidth="1"/>
    <col min="8717" max="8717" width="11.42578125" style="2"/>
    <col min="8718" max="8718" width="15.42578125" style="2" customWidth="1"/>
    <col min="8719" max="8959" width="11.42578125" style="2"/>
    <col min="8960" max="8960" width="0.28515625" style="2" customWidth="1"/>
    <col min="8961" max="8961" width="4" style="2" customWidth="1"/>
    <col min="8962" max="8962" width="53.85546875" style="2" customWidth="1"/>
    <col min="8963" max="8970" width="14.7109375" style="2" customWidth="1"/>
    <col min="8971" max="8971" width="11.42578125" style="2"/>
    <col min="8972" max="8972" width="8.85546875" style="2" customWidth="1"/>
    <col min="8973" max="8973" width="11.42578125" style="2"/>
    <col min="8974" max="8974" width="15.42578125" style="2" customWidth="1"/>
    <col min="8975" max="9215" width="11.42578125" style="2"/>
    <col min="9216" max="9216" width="0.28515625" style="2" customWidth="1"/>
    <col min="9217" max="9217" width="4" style="2" customWidth="1"/>
    <col min="9218" max="9218" width="53.85546875" style="2" customWidth="1"/>
    <col min="9219" max="9226" width="14.7109375" style="2" customWidth="1"/>
    <col min="9227" max="9227" width="11.42578125" style="2"/>
    <col min="9228" max="9228" width="8.85546875" style="2" customWidth="1"/>
    <col min="9229" max="9229" width="11.42578125" style="2"/>
    <col min="9230" max="9230" width="15.42578125" style="2" customWidth="1"/>
    <col min="9231" max="9471" width="11.42578125" style="2"/>
    <col min="9472" max="9472" width="0.28515625" style="2" customWidth="1"/>
    <col min="9473" max="9473" width="4" style="2" customWidth="1"/>
    <col min="9474" max="9474" width="53.85546875" style="2" customWidth="1"/>
    <col min="9475" max="9482" width="14.7109375" style="2" customWidth="1"/>
    <col min="9483" max="9483" width="11.42578125" style="2"/>
    <col min="9484" max="9484" width="8.85546875" style="2" customWidth="1"/>
    <col min="9485" max="9485" width="11.42578125" style="2"/>
    <col min="9486" max="9486" width="15.42578125" style="2" customWidth="1"/>
    <col min="9487" max="9727" width="11.42578125" style="2"/>
    <col min="9728" max="9728" width="0.28515625" style="2" customWidth="1"/>
    <col min="9729" max="9729" width="4" style="2" customWidth="1"/>
    <col min="9730" max="9730" width="53.85546875" style="2" customWidth="1"/>
    <col min="9731" max="9738" width="14.7109375" style="2" customWidth="1"/>
    <col min="9739" max="9739" width="11.42578125" style="2"/>
    <col min="9740" max="9740" width="8.85546875" style="2" customWidth="1"/>
    <col min="9741" max="9741" width="11.42578125" style="2"/>
    <col min="9742" max="9742" width="15.42578125" style="2" customWidth="1"/>
    <col min="9743" max="9983" width="11.42578125" style="2"/>
    <col min="9984" max="9984" width="0.28515625" style="2" customWidth="1"/>
    <col min="9985" max="9985" width="4" style="2" customWidth="1"/>
    <col min="9986" max="9986" width="53.85546875" style="2" customWidth="1"/>
    <col min="9987" max="9994" width="14.7109375" style="2" customWidth="1"/>
    <col min="9995" max="9995" width="11.42578125" style="2"/>
    <col min="9996" max="9996" width="8.85546875" style="2" customWidth="1"/>
    <col min="9997" max="9997" width="11.42578125" style="2"/>
    <col min="9998" max="9998" width="15.42578125" style="2" customWidth="1"/>
    <col min="9999" max="10239" width="11.42578125" style="2"/>
    <col min="10240" max="10240" width="0.28515625" style="2" customWidth="1"/>
    <col min="10241" max="10241" width="4" style="2" customWidth="1"/>
    <col min="10242" max="10242" width="53.85546875" style="2" customWidth="1"/>
    <col min="10243" max="10250" width="14.7109375" style="2" customWidth="1"/>
    <col min="10251" max="10251" width="11.42578125" style="2"/>
    <col min="10252" max="10252" width="8.85546875" style="2" customWidth="1"/>
    <col min="10253" max="10253" width="11.42578125" style="2"/>
    <col min="10254" max="10254" width="15.42578125" style="2" customWidth="1"/>
    <col min="10255" max="10495" width="11.42578125" style="2"/>
    <col min="10496" max="10496" width="0.28515625" style="2" customWidth="1"/>
    <col min="10497" max="10497" width="4" style="2" customWidth="1"/>
    <col min="10498" max="10498" width="53.85546875" style="2" customWidth="1"/>
    <col min="10499" max="10506" width="14.7109375" style="2" customWidth="1"/>
    <col min="10507" max="10507" width="11.42578125" style="2"/>
    <col min="10508" max="10508" width="8.85546875" style="2" customWidth="1"/>
    <col min="10509" max="10509" width="11.42578125" style="2"/>
    <col min="10510" max="10510" width="15.42578125" style="2" customWidth="1"/>
    <col min="10511" max="10751" width="11.42578125" style="2"/>
    <col min="10752" max="10752" width="0.28515625" style="2" customWidth="1"/>
    <col min="10753" max="10753" width="4" style="2" customWidth="1"/>
    <col min="10754" max="10754" width="53.85546875" style="2" customWidth="1"/>
    <col min="10755" max="10762" width="14.7109375" style="2" customWidth="1"/>
    <col min="10763" max="10763" width="11.42578125" style="2"/>
    <col min="10764" max="10764" width="8.85546875" style="2" customWidth="1"/>
    <col min="10765" max="10765" width="11.42578125" style="2"/>
    <col min="10766" max="10766" width="15.42578125" style="2" customWidth="1"/>
    <col min="10767" max="11007" width="11.42578125" style="2"/>
    <col min="11008" max="11008" width="0.28515625" style="2" customWidth="1"/>
    <col min="11009" max="11009" width="4" style="2" customWidth="1"/>
    <col min="11010" max="11010" width="53.85546875" style="2" customWidth="1"/>
    <col min="11011" max="11018" width="14.7109375" style="2" customWidth="1"/>
    <col min="11019" max="11019" width="11.42578125" style="2"/>
    <col min="11020" max="11020" width="8.85546875" style="2" customWidth="1"/>
    <col min="11021" max="11021" width="11.42578125" style="2"/>
    <col min="11022" max="11022" width="15.42578125" style="2" customWidth="1"/>
    <col min="11023" max="11263" width="11.42578125" style="2"/>
    <col min="11264" max="11264" width="0.28515625" style="2" customWidth="1"/>
    <col min="11265" max="11265" width="4" style="2" customWidth="1"/>
    <col min="11266" max="11266" width="53.85546875" style="2" customWidth="1"/>
    <col min="11267" max="11274" width="14.7109375" style="2" customWidth="1"/>
    <col min="11275" max="11275" width="11.42578125" style="2"/>
    <col min="11276" max="11276" width="8.85546875" style="2" customWidth="1"/>
    <col min="11277" max="11277" width="11.42578125" style="2"/>
    <col min="11278" max="11278" width="15.42578125" style="2" customWidth="1"/>
    <col min="11279" max="11519" width="11.42578125" style="2"/>
    <col min="11520" max="11520" width="0.28515625" style="2" customWidth="1"/>
    <col min="11521" max="11521" width="4" style="2" customWidth="1"/>
    <col min="11522" max="11522" width="53.85546875" style="2" customWidth="1"/>
    <col min="11523" max="11530" width="14.7109375" style="2" customWidth="1"/>
    <col min="11531" max="11531" width="11.42578125" style="2"/>
    <col min="11532" max="11532" width="8.85546875" style="2" customWidth="1"/>
    <col min="11533" max="11533" width="11.42578125" style="2"/>
    <col min="11534" max="11534" width="15.42578125" style="2" customWidth="1"/>
    <col min="11535" max="11775" width="11.42578125" style="2"/>
    <col min="11776" max="11776" width="0.28515625" style="2" customWidth="1"/>
    <col min="11777" max="11777" width="4" style="2" customWidth="1"/>
    <col min="11778" max="11778" width="53.85546875" style="2" customWidth="1"/>
    <col min="11779" max="11786" width="14.7109375" style="2" customWidth="1"/>
    <col min="11787" max="11787" width="11.42578125" style="2"/>
    <col min="11788" max="11788" width="8.85546875" style="2" customWidth="1"/>
    <col min="11789" max="11789" width="11.42578125" style="2"/>
    <col min="11790" max="11790" width="15.42578125" style="2" customWidth="1"/>
    <col min="11791" max="12031" width="11.42578125" style="2"/>
    <col min="12032" max="12032" width="0.28515625" style="2" customWidth="1"/>
    <col min="12033" max="12033" width="4" style="2" customWidth="1"/>
    <col min="12034" max="12034" width="53.85546875" style="2" customWidth="1"/>
    <col min="12035" max="12042" width="14.7109375" style="2" customWidth="1"/>
    <col min="12043" max="12043" width="11.42578125" style="2"/>
    <col min="12044" max="12044" width="8.85546875" style="2" customWidth="1"/>
    <col min="12045" max="12045" width="11.42578125" style="2"/>
    <col min="12046" max="12046" width="15.42578125" style="2" customWidth="1"/>
    <col min="12047" max="12287" width="11.42578125" style="2"/>
    <col min="12288" max="12288" width="0.28515625" style="2" customWidth="1"/>
    <col min="12289" max="12289" width="4" style="2" customWidth="1"/>
    <col min="12290" max="12290" width="53.85546875" style="2" customWidth="1"/>
    <col min="12291" max="12298" width="14.7109375" style="2" customWidth="1"/>
    <col min="12299" max="12299" width="11.42578125" style="2"/>
    <col min="12300" max="12300" width="8.85546875" style="2" customWidth="1"/>
    <col min="12301" max="12301" width="11.42578125" style="2"/>
    <col min="12302" max="12302" width="15.42578125" style="2" customWidth="1"/>
    <col min="12303" max="12543" width="11.42578125" style="2"/>
    <col min="12544" max="12544" width="0.28515625" style="2" customWidth="1"/>
    <col min="12545" max="12545" width="4" style="2" customWidth="1"/>
    <col min="12546" max="12546" width="53.85546875" style="2" customWidth="1"/>
    <col min="12547" max="12554" width="14.7109375" style="2" customWidth="1"/>
    <col min="12555" max="12555" width="11.42578125" style="2"/>
    <col min="12556" max="12556" width="8.85546875" style="2" customWidth="1"/>
    <col min="12557" max="12557" width="11.42578125" style="2"/>
    <col min="12558" max="12558" width="15.42578125" style="2" customWidth="1"/>
    <col min="12559" max="12799" width="11.42578125" style="2"/>
    <col min="12800" max="12800" width="0.28515625" style="2" customWidth="1"/>
    <col min="12801" max="12801" width="4" style="2" customWidth="1"/>
    <col min="12802" max="12802" width="53.85546875" style="2" customWidth="1"/>
    <col min="12803" max="12810" width="14.7109375" style="2" customWidth="1"/>
    <col min="12811" max="12811" width="11.42578125" style="2"/>
    <col min="12812" max="12812" width="8.85546875" style="2" customWidth="1"/>
    <col min="12813" max="12813" width="11.42578125" style="2"/>
    <col min="12814" max="12814" width="15.42578125" style="2" customWidth="1"/>
    <col min="12815" max="13055" width="11.42578125" style="2"/>
    <col min="13056" max="13056" width="0.28515625" style="2" customWidth="1"/>
    <col min="13057" max="13057" width="4" style="2" customWidth="1"/>
    <col min="13058" max="13058" width="53.85546875" style="2" customWidth="1"/>
    <col min="13059" max="13066" width="14.7109375" style="2" customWidth="1"/>
    <col min="13067" max="13067" width="11.42578125" style="2"/>
    <col min="13068" max="13068" width="8.85546875" style="2" customWidth="1"/>
    <col min="13069" max="13069" width="11.42578125" style="2"/>
    <col min="13070" max="13070" width="15.42578125" style="2" customWidth="1"/>
    <col min="13071" max="13311" width="11.42578125" style="2"/>
    <col min="13312" max="13312" width="0.28515625" style="2" customWidth="1"/>
    <col min="13313" max="13313" width="4" style="2" customWidth="1"/>
    <col min="13314" max="13314" width="53.85546875" style="2" customWidth="1"/>
    <col min="13315" max="13322" width="14.7109375" style="2" customWidth="1"/>
    <col min="13323" max="13323" width="11.42578125" style="2"/>
    <col min="13324" max="13324" width="8.85546875" style="2" customWidth="1"/>
    <col min="13325" max="13325" width="11.42578125" style="2"/>
    <col min="13326" max="13326" width="15.42578125" style="2" customWidth="1"/>
    <col min="13327" max="13567" width="11.42578125" style="2"/>
    <col min="13568" max="13568" width="0.28515625" style="2" customWidth="1"/>
    <col min="13569" max="13569" width="4" style="2" customWidth="1"/>
    <col min="13570" max="13570" width="53.85546875" style="2" customWidth="1"/>
    <col min="13571" max="13578" width="14.7109375" style="2" customWidth="1"/>
    <col min="13579" max="13579" width="11.42578125" style="2"/>
    <col min="13580" max="13580" width="8.85546875" style="2" customWidth="1"/>
    <col min="13581" max="13581" width="11.42578125" style="2"/>
    <col min="13582" max="13582" width="15.42578125" style="2" customWidth="1"/>
    <col min="13583" max="13823" width="11.42578125" style="2"/>
    <col min="13824" max="13824" width="0.28515625" style="2" customWidth="1"/>
    <col min="13825" max="13825" width="4" style="2" customWidth="1"/>
    <col min="13826" max="13826" width="53.85546875" style="2" customWidth="1"/>
    <col min="13827" max="13834" width="14.7109375" style="2" customWidth="1"/>
    <col min="13835" max="13835" width="11.42578125" style="2"/>
    <col min="13836" max="13836" width="8.85546875" style="2" customWidth="1"/>
    <col min="13837" max="13837" width="11.42578125" style="2"/>
    <col min="13838" max="13838" width="15.42578125" style="2" customWidth="1"/>
    <col min="13839" max="14079" width="11.42578125" style="2"/>
    <col min="14080" max="14080" width="0.28515625" style="2" customWidth="1"/>
    <col min="14081" max="14081" width="4" style="2" customWidth="1"/>
    <col min="14082" max="14082" width="53.85546875" style="2" customWidth="1"/>
    <col min="14083" max="14090" width="14.7109375" style="2" customWidth="1"/>
    <col min="14091" max="14091" width="11.42578125" style="2"/>
    <col min="14092" max="14092" width="8.85546875" style="2" customWidth="1"/>
    <col min="14093" max="14093" width="11.42578125" style="2"/>
    <col min="14094" max="14094" width="15.42578125" style="2" customWidth="1"/>
    <col min="14095" max="14335" width="11.42578125" style="2"/>
    <col min="14336" max="14336" width="0.28515625" style="2" customWidth="1"/>
    <col min="14337" max="14337" width="4" style="2" customWidth="1"/>
    <col min="14338" max="14338" width="53.85546875" style="2" customWidth="1"/>
    <col min="14339" max="14346" width="14.7109375" style="2" customWidth="1"/>
    <col min="14347" max="14347" width="11.42578125" style="2"/>
    <col min="14348" max="14348" width="8.85546875" style="2" customWidth="1"/>
    <col min="14349" max="14349" width="11.42578125" style="2"/>
    <col min="14350" max="14350" width="15.42578125" style="2" customWidth="1"/>
    <col min="14351" max="14591" width="11.42578125" style="2"/>
    <col min="14592" max="14592" width="0.28515625" style="2" customWidth="1"/>
    <col min="14593" max="14593" width="4" style="2" customWidth="1"/>
    <col min="14594" max="14594" width="53.85546875" style="2" customWidth="1"/>
    <col min="14595" max="14602" width="14.7109375" style="2" customWidth="1"/>
    <col min="14603" max="14603" width="11.42578125" style="2"/>
    <col min="14604" max="14604" width="8.85546875" style="2" customWidth="1"/>
    <col min="14605" max="14605" width="11.42578125" style="2"/>
    <col min="14606" max="14606" width="15.42578125" style="2" customWidth="1"/>
    <col min="14607" max="14847" width="11.42578125" style="2"/>
    <col min="14848" max="14848" width="0.28515625" style="2" customWidth="1"/>
    <col min="14849" max="14849" width="4" style="2" customWidth="1"/>
    <col min="14850" max="14850" width="53.85546875" style="2" customWidth="1"/>
    <col min="14851" max="14858" width="14.7109375" style="2" customWidth="1"/>
    <col min="14859" max="14859" width="11.42578125" style="2"/>
    <col min="14860" max="14860" width="8.85546875" style="2" customWidth="1"/>
    <col min="14861" max="14861" width="11.42578125" style="2"/>
    <col min="14862" max="14862" width="15.42578125" style="2" customWidth="1"/>
    <col min="14863" max="15103" width="11.42578125" style="2"/>
    <col min="15104" max="15104" width="0.28515625" style="2" customWidth="1"/>
    <col min="15105" max="15105" width="4" style="2" customWidth="1"/>
    <col min="15106" max="15106" width="53.85546875" style="2" customWidth="1"/>
    <col min="15107" max="15114" width="14.7109375" style="2" customWidth="1"/>
    <col min="15115" max="15115" width="11.42578125" style="2"/>
    <col min="15116" max="15116" width="8.85546875" style="2" customWidth="1"/>
    <col min="15117" max="15117" width="11.42578125" style="2"/>
    <col min="15118" max="15118" width="15.42578125" style="2" customWidth="1"/>
    <col min="15119" max="15359" width="11.42578125" style="2"/>
    <col min="15360" max="15360" width="0.28515625" style="2" customWidth="1"/>
    <col min="15361" max="15361" width="4" style="2" customWidth="1"/>
    <col min="15362" max="15362" width="53.85546875" style="2" customWidth="1"/>
    <col min="15363" max="15370" width="14.7109375" style="2" customWidth="1"/>
    <col min="15371" max="15371" width="11.42578125" style="2"/>
    <col min="15372" max="15372" width="8.85546875" style="2" customWidth="1"/>
    <col min="15373" max="15373" width="11.42578125" style="2"/>
    <col min="15374" max="15374" width="15.42578125" style="2" customWidth="1"/>
    <col min="15375" max="15615" width="11.42578125" style="2"/>
    <col min="15616" max="15616" width="0.28515625" style="2" customWidth="1"/>
    <col min="15617" max="15617" width="4" style="2" customWidth="1"/>
    <col min="15618" max="15618" width="53.85546875" style="2" customWidth="1"/>
    <col min="15619" max="15626" width="14.7109375" style="2" customWidth="1"/>
    <col min="15627" max="15627" width="11.42578125" style="2"/>
    <col min="15628" max="15628" width="8.85546875" style="2" customWidth="1"/>
    <col min="15629" max="15629" width="11.42578125" style="2"/>
    <col min="15630" max="15630" width="15.42578125" style="2" customWidth="1"/>
    <col min="15631" max="15871" width="11.42578125" style="2"/>
    <col min="15872" max="15872" width="0.28515625" style="2" customWidth="1"/>
    <col min="15873" max="15873" width="4" style="2" customWidth="1"/>
    <col min="15874" max="15874" width="53.85546875" style="2" customWidth="1"/>
    <col min="15875" max="15882" width="14.7109375" style="2" customWidth="1"/>
    <col min="15883" max="15883" width="11.42578125" style="2"/>
    <col min="15884" max="15884" width="8.85546875" style="2" customWidth="1"/>
    <col min="15885" max="15885" width="11.42578125" style="2"/>
    <col min="15886" max="15886" width="15.42578125" style="2" customWidth="1"/>
    <col min="15887" max="16127" width="11.42578125" style="2"/>
    <col min="16128" max="16128" width="0.28515625" style="2" customWidth="1"/>
    <col min="16129" max="16129" width="4" style="2" customWidth="1"/>
    <col min="16130" max="16130" width="53.85546875" style="2" customWidth="1"/>
    <col min="16131" max="16138" width="14.7109375" style="2" customWidth="1"/>
    <col min="16139" max="16139" width="11.42578125" style="2"/>
    <col min="16140" max="16140" width="8.85546875" style="2" customWidth="1"/>
    <col min="16141" max="16141" width="11.42578125" style="2"/>
    <col min="16142" max="16142" width="15.42578125" style="2" customWidth="1"/>
    <col min="16143" max="16384" width="11.42578125" style="2"/>
  </cols>
  <sheetData>
    <row r="3" spans="2:23" s="5" customFormat="1" x14ac:dyDescent="0.25">
      <c r="B3" s="3"/>
      <c r="C3" s="4"/>
      <c r="D3" s="4"/>
      <c r="E3" s="4"/>
      <c r="F3" s="4"/>
      <c r="G3" s="4"/>
      <c r="H3" s="4"/>
      <c r="I3" s="4"/>
      <c r="J3" s="4"/>
      <c r="K3"/>
      <c r="L3"/>
      <c r="M3"/>
      <c r="N3"/>
      <c r="O3"/>
      <c r="P3"/>
      <c r="Q3"/>
      <c r="R3"/>
      <c r="S3"/>
      <c r="T3"/>
      <c r="U3"/>
      <c r="V3"/>
      <c r="W3"/>
    </row>
    <row r="4" spans="2:23" s="5" customFormat="1" x14ac:dyDescent="0.25">
      <c r="B4" s="3"/>
      <c r="C4" s="4"/>
      <c r="D4" s="4"/>
      <c r="E4" s="4"/>
      <c r="F4" s="4"/>
      <c r="G4" s="4"/>
      <c r="H4" s="4"/>
      <c r="I4" s="4"/>
      <c r="J4" s="4"/>
      <c r="K4"/>
      <c r="L4"/>
      <c r="M4"/>
      <c r="N4"/>
      <c r="O4"/>
      <c r="P4"/>
      <c r="Q4"/>
      <c r="R4"/>
      <c r="S4"/>
      <c r="T4"/>
      <c r="U4"/>
      <c r="V4"/>
      <c r="W4"/>
    </row>
    <row r="5" spans="2:23" s="5" customFormat="1" x14ac:dyDescent="0.25">
      <c r="B5" s="3"/>
      <c r="C5" s="4"/>
      <c r="D5" s="4"/>
      <c r="E5" s="4"/>
      <c r="F5" s="4"/>
      <c r="G5" s="4"/>
      <c r="H5" s="4"/>
      <c r="I5" s="4"/>
      <c r="J5" s="4"/>
      <c r="K5"/>
      <c r="L5"/>
      <c r="M5"/>
      <c r="N5"/>
      <c r="O5"/>
      <c r="P5"/>
      <c r="Q5"/>
      <c r="R5"/>
      <c r="S5"/>
      <c r="T5"/>
      <c r="U5"/>
      <c r="V5"/>
      <c r="W5"/>
    </row>
    <row r="6" spans="2:23" s="5" customFormat="1" x14ac:dyDescent="0.25">
      <c r="B6" s="3"/>
      <c r="C6" s="4"/>
      <c r="D6" s="4"/>
      <c r="E6" s="4"/>
      <c r="F6" s="4"/>
      <c r="G6" s="4"/>
      <c r="H6" s="4"/>
      <c r="I6" s="4"/>
      <c r="J6" s="4"/>
      <c r="K6"/>
      <c r="L6"/>
      <c r="M6"/>
      <c r="N6"/>
      <c r="O6"/>
      <c r="P6"/>
      <c r="Q6"/>
      <c r="R6"/>
      <c r="S6"/>
      <c r="T6"/>
      <c r="U6"/>
      <c r="V6"/>
      <c r="W6"/>
    </row>
    <row r="7" spans="2:23" s="5" customFormat="1" x14ac:dyDescent="0.25">
      <c r="B7" s="3"/>
      <c r="C7" s="4"/>
      <c r="D7" s="4"/>
      <c r="E7" s="4"/>
      <c r="F7" s="4"/>
      <c r="G7" s="4"/>
      <c r="H7" s="4"/>
      <c r="I7" s="4"/>
      <c r="J7" s="4"/>
      <c r="K7"/>
      <c r="L7"/>
      <c r="M7"/>
      <c r="N7"/>
      <c r="O7"/>
      <c r="P7"/>
      <c r="Q7"/>
      <c r="R7"/>
      <c r="S7"/>
      <c r="T7"/>
      <c r="U7"/>
      <c r="V7"/>
      <c r="W7"/>
    </row>
    <row r="8" spans="2:23" s="5" customFormat="1" x14ac:dyDescent="0.25">
      <c r="B8" s="3"/>
      <c r="C8" s="4"/>
      <c r="D8" s="4"/>
      <c r="E8" s="4"/>
      <c r="F8" s="4"/>
      <c r="G8" s="4"/>
      <c r="H8" s="4"/>
      <c r="I8" s="4"/>
      <c r="J8" s="4"/>
      <c r="K8"/>
      <c r="L8"/>
      <c r="M8"/>
      <c r="N8"/>
      <c r="O8"/>
      <c r="P8"/>
      <c r="Q8"/>
      <c r="R8"/>
      <c r="S8"/>
      <c r="T8"/>
      <c r="U8"/>
      <c r="V8"/>
      <c r="W8"/>
    </row>
    <row r="9" spans="2:23" s="5" customFormat="1" x14ac:dyDescent="0.25">
      <c r="B9" s="3"/>
      <c r="C9" s="4"/>
      <c r="D9" s="4"/>
      <c r="E9" s="4"/>
      <c r="F9" s="4"/>
      <c r="G9" s="4"/>
      <c r="H9" s="4"/>
      <c r="I9" s="4"/>
      <c r="J9" s="4"/>
      <c r="K9"/>
      <c r="L9"/>
      <c r="M9"/>
      <c r="N9"/>
      <c r="O9"/>
      <c r="P9"/>
      <c r="Q9"/>
      <c r="R9"/>
      <c r="S9"/>
      <c r="T9"/>
      <c r="U9"/>
      <c r="V9"/>
      <c r="W9"/>
    </row>
    <row r="10" spans="2:23" s="5" customFormat="1" x14ac:dyDescent="0.25">
      <c r="B10" s="3"/>
      <c r="C10" s="4"/>
      <c r="D10" s="4"/>
      <c r="E10" s="4"/>
      <c r="F10" s="4"/>
      <c r="G10" s="4"/>
      <c r="H10" s="4"/>
      <c r="I10" s="4"/>
      <c r="J10" s="4"/>
      <c r="K10"/>
      <c r="L10"/>
      <c r="M10"/>
      <c r="N10"/>
      <c r="O10"/>
      <c r="P10"/>
      <c r="Q10"/>
      <c r="R10"/>
      <c r="S10"/>
      <c r="T10"/>
      <c r="U10"/>
      <c r="V10"/>
      <c r="W10"/>
    </row>
    <row r="11" spans="2:23" s="5" customFormat="1" ht="5.0999999999999996" customHeight="1" x14ac:dyDescent="0.25">
      <c r="B11" s="3"/>
      <c r="C11" s="4"/>
      <c r="D11" s="4"/>
      <c r="E11" s="4"/>
      <c r="F11" s="4"/>
      <c r="G11" s="4"/>
      <c r="H11" s="4"/>
      <c r="I11" s="4"/>
      <c r="J11" s="4"/>
      <c r="K11"/>
      <c r="L11"/>
      <c r="M11"/>
      <c r="N11"/>
      <c r="O11"/>
      <c r="P11"/>
      <c r="Q11"/>
      <c r="R11"/>
      <c r="S11"/>
      <c r="T11"/>
      <c r="U11"/>
      <c r="V11"/>
      <c r="W11"/>
    </row>
    <row r="12" spans="2:23" ht="18" x14ac:dyDescent="0.25">
      <c r="B12" s="71" t="s">
        <v>31</v>
      </c>
      <c r="C12" s="8"/>
      <c r="D12" s="8"/>
      <c r="E12" s="8"/>
      <c r="F12" s="8"/>
      <c r="G12" s="8"/>
      <c r="H12" s="8"/>
      <c r="I12" s="8"/>
      <c r="J12" s="8"/>
    </row>
    <row r="13" spans="2:23" x14ac:dyDescent="0.25">
      <c r="D13" s="9"/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/>
    </row>
    <row r="14" spans="2:23" s="5" customFormat="1" ht="24.95" customHeight="1" thickBot="1" x14ac:dyDescent="0.3">
      <c r="B14" s="72" t="s">
        <v>32</v>
      </c>
      <c r="C14" s="73"/>
      <c r="D14" s="73"/>
      <c r="E14" s="73"/>
      <c r="F14" s="73"/>
      <c r="G14" s="73"/>
      <c r="H14" s="73"/>
      <c r="I14" s="73"/>
      <c r="J14" s="74"/>
      <c r="K14"/>
      <c r="L14"/>
      <c r="M14"/>
      <c r="N14"/>
      <c r="O14"/>
      <c r="P14"/>
      <c r="Q14"/>
      <c r="R14"/>
      <c r="S14"/>
      <c r="T14"/>
      <c r="U14"/>
      <c r="V14"/>
      <c r="W14"/>
    </row>
    <row r="15" spans="2:23" s="80" customFormat="1" ht="72" customHeight="1" thickTop="1" x14ac:dyDescent="0.25">
      <c r="B15" s="75"/>
      <c r="C15" s="76"/>
      <c r="D15" s="77" t="s">
        <v>33</v>
      </c>
      <c r="E15" s="77" t="s">
        <v>34</v>
      </c>
      <c r="F15" s="77" t="s">
        <v>35</v>
      </c>
      <c r="G15" s="77" t="s">
        <v>36</v>
      </c>
      <c r="H15" s="77" t="s">
        <v>82</v>
      </c>
      <c r="I15" s="77" t="s">
        <v>83</v>
      </c>
      <c r="J15" s="79" t="s">
        <v>37</v>
      </c>
      <c r="K15"/>
      <c r="L15"/>
      <c r="M15"/>
      <c r="N15"/>
      <c r="O15"/>
      <c r="P15"/>
      <c r="Q15"/>
      <c r="R15"/>
      <c r="S15"/>
      <c r="T15"/>
      <c r="U15"/>
      <c r="V15"/>
      <c r="W15"/>
    </row>
    <row r="16" spans="2:23" s="84" customFormat="1" ht="20.100000000000001" customHeight="1" x14ac:dyDescent="0.25">
      <c r="B16" s="214"/>
      <c r="C16" s="215" t="s">
        <v>38</v>
      </c>
      <c r="D16" s="216">
        <f>+D38</f>
        <v>4791450.95</v>
      </c>
      <c r="E16" s="216">
        <f t="shared" ref="E16:I16" si="0">+E38</f>
        <v>12185640.030000001</v>
      </c>
      <c r="F16" s="216">
        <f t="shared" si="0"/>
        <v>7021240.6300000064</v>
      </c>
      <c r="G16" s="216">
        <f t="shared" si="0"/>
        <v>1688.18</v>
      </c>
      <c r="H16" s="216">
        <f t="shared" si="0"/>
        <v>12879.850000000002</v>
      </c>
      <c r="I16" s="216">
        <f t="shared" si="0"/>
        <v>65010.770000000004</v>
      </c>
      <c r="J16" s="217">
        <f>SUM(D16:I16)</f>
        <v>24077910.410000008</v>
      </c>
      <c r="K16"/>
      <c r="L16"/>
      <c r="M16"/>
      <c r="N16"/>
      <c r="O16"/>
      <c r="P16"/>
      <c r="Q16"/>
      <c r="R16"/>
      <c r="S16"/>
      <c r="T16"/>
      <c r="U16"/>
      <c r="V16"/>
      <c r="W16"/>
    </row>
    <row r="17" spans="1:23" s="84" customFormat="1" ht="12" customHeight="1" x14ac:dyDescent="0.25">
      <c r="A17" s="182"/>
      <c r="B17" s="218"/>
      <c r="C17" s="219"/>
      <c r="D17" s="220"/>
      <c r="E17" s="220"/>
      <c r="F17" s="220"/>
      <c r="G17" s="220"/>
      <c r="H17" s="220"/>
      <c r="I17" s="220"/>
      <c r="J17" s="221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 s="84" customFormat="1" ht="20.100000000000001" customHeight="1" thickBot="1" x14ac:dyDescent="0.3">
      <c r="B18" s="222"/>
      <c r="C18" s="223" t="s">
        <v>88</v>
      </c>
      <c r="D18" s="224">
        <f>+'Comparativo limite'!G18</f>
        <v>3133929.9532799996</v>
      </c>
      <c r="E18" s="224">
        <f>+'Comparativo limite'!G19</f>
        <v>12201477.44768</v>
      </c>
      <c r="F18" s="224">
        <f>+'Comparativo limite'!G20</f>
        <v>8131737.06752</v>
      </c>
      <c r="G18" s="224">
        <f>+'Comparativo limite'!G21</f>
        <v>2399.6620800000001</v>
      </c>
      <c r="H18" s="224">
        <f>+'Comparativo limite'!G22</f>
        <v>208637.28640000001</v>
      </c>
      <c r="I18" s="224">
        <f>+'Comparativo limite'!G23</f>
        <v>31593.349119999999</v>
      </c>
      <c r="J18" s="225">
        <f>SUM(D18:I18)</f>
        <v>23709774.76608</v>
      </c>
      <c r="K18"/>
      <c r="L18"/>
      <c r="M18"/>
      <c r="N18"/>
      <c r="O18"/>
      <c r="P18"/>
      <c r="Q18"/>
      <c r="R18"/>
      <c r="S18"/>
      <c r="T18"/>
      <c r="U18"/>
      <c r="V18"/>
      <c r="W18"/>
    </row>
    <row r="19" spans="1:23" ht="5.0999999999999996" customHeight="1" thickTop="1" x14ac:dyDescent="0.25"/>
    <row r="21" spans="1:23" ht="5.0999999999999996" customHeight="1" x14ac:dyDescent="0.25"/>
    <row r="22" spans="1:23" ht="8.1" customHeight="1" x14ac:dyDescent="0.25"/>
    <row r="23" spans="1:23" ht="15.75" x14ac:dyDescent="0.25">
      <c r="B23" s="81" t="s">
        <v>4</v>
      </c>
      <c r="C23" s="82"/>
      <c r="D23" s="82"/>
      <c r="E23" s="82"/>
      <c r="F23" s="82"/>
      <c r="G23" s="82"/>
      <c r="H23" s="82"/>
      <c r="I23" s="82"/>
      <c r="J23" s="83"/>
    </row>
    <row r="24" spans="1:23" s="5" customFormat="1" ht="20.100000000000001" customHeight="1" x14ac:dyDescent="0.25">
      <c r="B24" s="190" t="s">
        <v>7</v>
      </c>
      <c r="C24" s="191" t="s">
        <v>39</v>
      </c>
      <c r="D24" s="192">
        <v>88995.78</v>
      </c>
      <c r="E24" s="192">
        <v>4713871.58</v>
      </c>
      <c r="F24" s="192">
        <v>1805132.97</v>
      </c>
      <c r="G24" s="192">
        <v>0</v>
      </c>
      <c r="H24" s="192">
        <v>207.29</v>
      </c>
      <c r="I24" s="192">
        <v>0</v>
      </c>
      <c r="J24" s="193">
        <f t="shared" ref="J24:J39" si="1">SUM(D24:I24)</f>
        <v>6608207.6200000001</v>
      </c>
      <c r="K24"/>
      <c r="L24"/>
      <c r="M24"/>
      <c r="N24"/>
      <c r="O24"/>
      <c r="P24"/>
      <c r="Q24"/>
      <c r="R24"/>
      <c r="S24"/>
      <c r="T24"/>
      <c r="U24"/>
      <c r="V24"/>
      <c r="W24"/>
    </row>
    <row r="25" spans="1:23" s="5" customFormat="1" ht="20.100000000000001" customHeight="1" x14ac:dyDescent="0.25">
      <c r="B25" s="194" t="s">
        <v>7</v>
      </c>
      <c r="C25" s="195" t="s">
        <v>40</v>
      </c>
      <c r="D25" s="196">
        <v>566739.66</v>
      </c>
      <c r="E25" s="196">
        <v>7026206.8999999994</v>
      </c>
      <c r="F25" s="196">
        <v>13125605.74</v>
      </c>
      <c r="G25" s="196">
        <v>0</v>
      </c>
      <c r="H25" s="196">
        <v>0</v>
      </c>
      <c r="I25" s="196">
        <v>0</v>
      </c>
      <c r="J25" s="197">
        <f t="shared" si="1"/>
        <v>20718552.300000001</v>
      </c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3" s="5" customFormat="1" ht="27" customHeight="1" x14ac:dyDescent="0.25">
      <c r="B26" s="194" t="s">
        <v>7</v>
      </c>
      <c r="C26" s="195" t="s">
        <v>41</v>
      </c>
      <c r="D26" s="196">
        <v>2900157.25</v>
      </c>
      <c r="E26" s="196">
        <v>135821.89000000001</v>
      </c>
      <c r="F26" s="196">
        <v>2150839.16</v>
      </c>
      <c r="G26" s="196">
        <v>1688.18</v>
      </c>
      <c r="H26" s="196">
        <v>12776.300000000001</v>
      </c>
      <c r="I26" s="196">
        <v>58920.950000000004</v>
      </c>
      <c r="J26" s="198">
        <f t="shared" si="1"/>
        <v>5260203.7300000004</v>
      </c>
      <c r="K26"/>
      <c r="L26"/>
      <c r="M26"/>
      <c r="N26"/>
      <c r="O26"/>
      <c r="P26"/>
      <c r="Q26"/>
      <c r="R26"/>
      <c r="S26"/>
      <c r="T26"/>
      <c r="U26"/>
      <c r="V26"/>
      <c r="W26"/>
    </row>
    <row r="27" spans="1:23" s="5" customFormat="1" ht="24.95" customHeight="1" x14ac:dyDescent="0.25">
      <c r="B27" s="194" t="s">
        <v>7</v>
      </c>
      <c r="C27" s="195" t="s">
        <v>42</v>
      </c>
      <c r="D27" s="196">
        <v>0</v>
      </c>
      <c r="E27" s="196">
        <v>0</v>
      </c>
      <c r="F27" s="196">
        <v>0</v>
      </c>
      <c r="G27" s="196">
        <v>0</v>
      </c>
      <c r="H27" s="196">
        <v>0</v>
      </c>
      <c r="I27" s="196">
        <v>0</v>
      </c>
      <c r="J27" s="197">
        <f t="shared" si="1"/>
        <v>0</v>
      </c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 s="5" customFormat="1" ht="24.95" customHeight="1" x14ac:dyDescent="0.25">
      <c r="B28" s="194" t="s">
        <v>7</v>
      </c>
      <c r="C28" s="195" t="s">
        <v>43</v>
      </c>
      <c r="D28" s="196">
        <v>0</v>
      </c>
      <c r="E28" s="196">
        <v>0</v>
      </c>
      <c r="F28" s="196">
        <v>0</v>
      </c>
      <c r="G28" s="196">
        <v>0</v>
      </c>
      <c r="H28" s="196">
        <v>0</v>
      </c>
      <c r="I28" s="196">
        <v>0</v>
      </c>
      <c r="J28" s="197">
        <f t="shared" si="1"/>
        <v>0</v>
      </c>
      <c r="K28"/>
      <c r="L28"/>
      <c r="M28"/>
      <c r="N28"/>
      <c r="O28"/>
      <c r="P28"/>
      <c r="Q28"/>
      <c r="R28"/>
      <c r="S28"/>
      <c r="T28"/>
      <c r="U28"/>
      <c r="V28"/>
      <c r="W28"/>
    </row>
    <row r="29" spans="1:23" s="5" customFormat="1" ht="24.95" customHeight="1" x14ac:dyDescent="0.25">
      <c r="B29" s="194" t="s">
        <v>7</v>
      </c>
      <c r="C29" s="195" t="s">
        <v>44</v>
      </c>
      <c r="D29" s="196">
        <v>0</v>
      </c>
      <c r="E29" s="196">
        <v>0</v>
      </c>
      <c r="F29" s="196">
        <v>0</v>
      </c>
      <c r="G29" s="196">
        <v>0</v>
      </c>
      <c r="H29" s="196">
        <v>0</v>
      </c>
      <c r="I29" s="196">
        <v>6089.82</v>
      </c>
      <c r="J29" s="197">
        <f t="shared" si="1"/>
        <v>6089.82</v>
      </c>
      <c r="K29"/>
      <c r="L29"/>
      <c r="M29"/>
      <c r="N29"/>
      <c r="O29"/>
      <c r="P29"/>
      <c r="Q29"/>
      <c r="R29"/>
      <c r="S29"/>
      <c r="T29"/>
      <c r="U29"/>
      <c r="V29"/>
      <c r="W29"/>
    </row>
    <row r="30" spans="1:23" s="5" customFormat="1" ht="47.25" customHeight="1" x14ac:dyDescent="0.25">
      <c r="B30" s="199" t="s">
        <v>7</v>
      </c>
      <c r="C30" s="200" t="s">
        <v>45</v>
      </c>
      <c r="D30" s="196">
        <v>838895.72</v>
      </c>
      <c r="E30" s="196">
        <v>309739.65999999997</v>
      </c>
      <c r="F30" s="196">
        <v>304674.60000000003</v>
      </c>
      <c r="G30" s="196">
        <v>0</v>
      </c>
      <c r="H30" s="196">
        <v>0</v>
      </c>
      <c r="I30" s="196">
        <v>0</v>
      </c>
      <c r="J30" s="197">
        <f t="shared" si="1"/>
        <v>1453309.98</v>
      </c>
      <c r="K30"/>
      <c r="L30"/>
      <c r="M30"/>
      <c r="N30"/>
      <c r="O30"/>
      <c r="P30"/>
      <c r="Q30"/>
      <c r="R30"/>
      <c r="S30"/>
      <c r="T30"/>
      <c r="U30"/>
      <c r="V30"/>
      <c r="W30"/>
    </row>
    <row r="31" spans="1:23" s="5" customFormat="1" ht="49.5" customHeight="1" x14ac:dyDescent="0.25">
      <c r="B31" s="199" t="s">
        <v>7</v>
      </c>
      <c r="C31" s="200" t="s">
        <v>46</v>
      </c>
      <c r="D31" s="196">
        <v>505112.24</v>
      </c>
      <c r="E31" s="196">
        <v>0</v>
      </c>
      <c r="F31" s="196">
        <v>5096.67</v>
      </c>
      <c r="G31" s="196">
        <v>0</v>
      </c>
      <c r="H31" s="196">
        <v>0</v>
      </c>
      <c r="I31" s="196">
        <v>0</v>
      </c>
      <c r="J31" s="197">
        <f t="shared" si="1"/>
        <v>510208.91</v>
      </c>
      <c r="K31"/>
      <c r="L31"/>
      <c r="M31"/>
      <c r="N31"/>
      <c r="O31"/>
      <c r="P31"/>
      <c r="Q31"/>
      <c r="R31"/>
      <c r="S31"/>
      <c r="T31"/>
      <c r="U31"/>
      <c r="V31"/>
      <c r="W31"/>
    </row>
    <row r="32" spans="1:23" s="5" customFormat="1" ht="20.100000000000001" customHeight="1" x14ac:dyDescent="0.25">
      <c r="B32" s="199" t="s">
        <v>7</v>
      </c>
      <c r="C32" s="201" t="s">
        <v>47</v>
      </c>
      <c r="D32" s="196">
        <v>0</v>
      </c>
      <c r="E32" s="196">
        <v>0</v>
      </c>
      <c r="F32" s="196">
        <v>0</v>
      </c>
      <c r="G32" s="196">
        <v>0</v>
      </c>
      <c r="H32" s="196">
        <v>0</v>
      </c>
      <c r="I32" s="196">
        <v>0</v>
      </c>
      <c r="J32" s="197">
        <f t="shared" si="1"/>
        <v>0</v>
      </c>
      <c r="K32"/>
      <c r="L32"/>
      <c r="M32"/>
      <c r="N32"/>
      <c r="O32"/>
      <c r="P32"/>
      <c r="Q32"/>
      <c r="R32"/>
      <c r="S32"/>
      <c r="T32"/>
      <c r="U32"/>
      <c r="V32"/>
      <c r="W32"/>
    </row>
    <row r="33" spans="2:23" s="5" customFormat="1" ht="40.5" customHeight="1" x14ac:dyDescent="0.25">
      <c r="B33" s="199" t="s">
        <v>7</v>
      </c>
      <c r="C33" s="200" t="s">
        <v>48</v>
      </c>
      <c r="D33" s="196">
        <v>0</v>
      </c>
      <c r="E33" s="196">
        <v>0</v>
      </c>
      <c r="F33" s="196">
        <v>0</v>
      </c>
      <c r="G33" s="196">
        <v>0</v>
      </c>
      <c r="H33" s="196">
        <v>0</v>
      </c>
      <c r="I33" s="196">
        <v>0</v>
      </c>
      <c r="J33" s="197">
        <f t="shared" si="1"/>
        <v>0</v>
      </c>
      <c r="K33"/>
      <c r="L33"/>
      <c r="M33"/>
      <c r="N33"/>
      <c r="O33"/>
      <c r="P33"/>
      <c r="Q33"/>
      <c r="R33"/>
      <c r="S33"/>
      <c r="T33"/>
      <c r="U33"/>
      <c r="V33"/>
      <c r="W33"/>
    </row>
    <row r="34" spans="2:23" s="5" customFormat="1" ht="37.5" customHeight="1" thickBot="1" x14ac:dyDescent="0.3">
      <c r="B34" s="184" t="s">
        <v>7</v>
      </c>
      <c r="C34" s="185" t="s">
        <v>49</v>
      </c>
      <c r="D34" s="202">
        <v>0</v>
      </c>
      <c r="E34" s="203">
        <v>0</v>
      </c>
      <c r="F34" s="203">
        <v>0</v>
      </c>
      <c r="G34" s="203">
        <v>0</v>
      </c>
      <c r="H34" s="203">
        <v>0</v>
      </c>
      <c r="I34" s="203">
        <v>0</v>
      </c>
      <c r="J34" s="205">
        <f t="shared" si="1"/>
        <v>0</v>
      </c>
      <c r="K34"/>
      <c r="L34"/>
      <c r="M34"/>
      <c r="N34"/>
      <c r="O34"/>
      <c r="P34"/>
      <c r="Q34"/>
      <c r="R34"/>
      <c r="S34"/>
      <c r="T34"/>
      <c r="U34"/>
      <c r="V34"/>
      <c r="W34"/>
    </row>
    <row r="35" spans="2:23" s="5" customFormat="1" ht="20.100000000000001" customHeight="1" thickTop="1" thickBot="1" x14ac:dyDescent="0.3">
      <c r="B35" s="206"/>
      <c r="C35" s="207" t="s">
        <v>50</v>
      </c>
      <c r="D35" s="208"/>
      <c r="E35" s="208"/>
      <c r="F35" s="208"/>
      <c r="G35" s="208"/>
      <c r="H35" s="208"/>
      <c r="I35" s="208"/>
      <c r="J35" s="209">
        <f t="shared" si="1"/>
        <v>0</v>
      </c>
      <c r="K35"/>
      <c r="L35"/>
      <c r="M35"/>
      <c r="N35"/>
      <c r="O35"/>
      <c r="P35"/>
      <c r="Q35"/>
      <c r="R35"/>
      <c r="S35"/>
      <c r="T35"/>
      <c r="U35"/>
      <c r="V35"/>
      <c r="W35"/>
    </row>
    <row r="36" spans="2:23" s="5" customFormat="1" ht="56.25" customHeight="1" thickTop="1" x14ac:dyDescent="0.25">
      <c r="B36" s="210" t="s">
        <v>8</v>
      </c>
      <c r="C36" s="167" t="s">
        <v>25</v>
      </c>
      <c r="D36" s="202">
        <v>-108449.70000000001</v>
      </c>
      <c r="E36" s="202">
        <v>0</v>
      </c>
      <c r="F36" s="202">
        <v>-1486411.54</v>
      </c>
      <c r="G36" s="202">
        <v>0</v>
      </c>
      <c r="H36" s="202">
        <v>-103.74</v>
      </c>
      <c r="I36" s="202">
        <v>0</v>
      </c>
      <c r="J36" s="211">
        <f t="shared" si="1"/>
        <v>-1594964.98</v>
      </c>
      <c r="K36"/>
      <c r="L36"/>
      <c r="M36"/>
      <c r="N36"/>
      <c r="O36"/>
      <c r="P36"/>
      <c r="Q36"/>
      <c r="R36"/>
      <c r="S36"/>
      <c r="T36"/>
      <c r="U36"/>
      <c r="V36"/>
      <c r="W36"/>
    </row>
    <row r="37" spans="2:23" s="5" customFormat="1" ht="46.5" customHeight="1" x14ac:dyDescent="0.25">
      <c r="B37" s="212" t="s">
        <v>8</v>
      </c>
      <c r="C37" s="213" t="s">
        <v>26</v>
      </c>
      <c r="D37" s="204">
        <v>0</v>
      </c>
      <c r="E37" s="204">
        <v>0</v>
      </c>
      <c r="F37" s="204">
        <v>-8883696.9699999988</v>
      </c>
      <c r="G37" s="204">
        <v>0</v>
      </c>
      <c r="H37" s="204">
        <v>0</v>
      </c>
      <c r="I37" s="204">
        <v>0</v>
      </c>
      <c r="J37" s="205">
        <f t="shared" si="1"/>
        <v>-8883696.9699999988</v>
      </c>
      <c r="K37"/>
      <c r="L37"/>
      <c r="M37"/>
      <c r="N37"/>
      <c r="O37"/>
      <c r="P37"/>
      <c r="Q37"/>
      <c r="R37"/>
      <c r="S37"/>
      <c r="T37"/>
      <c r="U37"/>
      <c r="V37"/>
      <c r="W37"/>
    </row>
    <row r="38" spans="2:23" s="70" customFormat="1" ht="30.75" customHeight="1" thickBot="1" x14ac:dyDescent="0.3">
      <c r="B38" s="226" t="s">
        <v>89</v>
      </c>
      <c r="C38" s="227"/>
      <c r="D38" s="228">
        <f>SUM(D24:D37)</f>
        <v>4791450.95</v>
      </c>
      <c r="E38" s="228">
        <f t="shared" ref="E38:I38" si="2">SUM(E24:E37)</f>
        <v>12185640.030000001</v>
      </c>
      <c r="F38" s="228">
        <f t="shared" si="2"/>
        <v>7021240.6300000064</v>
      </c>
      <c r="G38" s="228">
        <f t="shared" si="2"/>
        <v>1688.18</v>
      </c>
      <c r="H38" s="228">
        <f t="shared" si="2"/>
        <v>12879.850000000002</v>
      </c>
      <c r="I38" s="228">
        <f t="shared" si="2"/>
        <v>65010.770000000004</v>
      </c>
      <c r="J38" s="229">
        <f t="shared" si="1"/>
        <v>24077910.410000008</v>
      </c>
      <c r="K38"/>
      <c r="L38"/>
      <c r="M38"/>
      <c r="N38"/>
      <c r="O38"/>
      <c r="P38"/>
      <c r="Q38"/>
      <c r="R38"/>
      <c r="S38"/>
      <c r="T38"/>
      <c r="U38"/>
      <c r="V38"/>
      <c r="W38"/>
    </row>
    <row r="39" spans="2:23" s="234" customFormat="1" ht="30.75" customHeight="1" thickTop="1" thickBot="1" x14ac:dyDescent="0.3">
      <c r="B39" s="230" t="s">
        <v>81</v>
      </c>
      <c r="C39" s="231"/>
      <c r="D39" s="232">
        <v>3060478.4699999997</v>
      </c>
      <c r="E39" s="232">
        <v>11915505.32</v>
      </c>
      <c r="F39" s="232">
        <v>7941149.4800000004</v>
      </c>
      <c r="G39" s="232">
        <v>2343.42</v>
      </c>
      <c r="H39" s="232">
        <v>203747.35</v>
      </c>
      <c r="I39" s="232">
        <v>30852.879999999997</v>
      </c>
      <c r="J39" s="233">
        <f t="shared" si="1"/>
        <v>23154076.920000002</v>
      </c>
      <c r="K39"/>
      <c r="L39"/>
      <c r="M39"/>
      <c r="N39"/>
      <c r="O39"/>
      <c r="P39"/>
      <c r="Q39"/>
      <c r="R39"/>
      <c r="S39"/>
      <c r="T39"/>
      <c r="U39"/>
      <c r="V39"/>
      <c r="W39"/>
    </row>
    <row r="40" spans="2:23" ht="15.75" thickTop="1" x14ac:dyDescent="0.25"/>
    <row r="41" spans="2:23" x14ac:dyDescent="0.25">
      <c r="B41" s="40"/>
      <c r="C41" s="40"/>
      <c r="D41" s="41"/>
      <c r="E41" s="41"/>
      <c r="F41" s="41"/>
      <c r="G41" s="41"/>
      <c r="H41" s="41"/>
      <c r="I41" s="41"/>
      <c r="J41" s="41"/>
    </row>
    <row r="42" spans="2:23" s="5" customFormat="1" ht="24.95" customHeight="1" x14ac:dyDescent="0.25">
      <c r="B42" s="2"/>
      <c r="C42" s="2"/>
      <c r="D42" s="39"/>
      <c r="E42" s="39"/>
      <c r="F42" s="39"/>
      <c r="G42" s="39"/>
      <c r="H42" s="39"/>
      <c r="I42" s="39"/>
      <c r="J42" s="39"/>
      <c r="K42"/>
      <c r="L42"/>
      <c r="M42"/>
      <c r="N42"/>
      <c r="O42"/>
      <c r="P42"/>
      <c r="Q42"/>
      <c r="R42"/>
      <c r="S42"/>
      <c r="T42"/>
      <c r="U42"/>
      <c r="V42"/>
      <c r="W42"/>
    </row>
    <row r="43" spans="2:23" s="5" customFormat="1" ht="24.95" customHeight="1" x14ac:dyDescent="0.25">
      <c r="B43" s="2"/>
      <c r="C43" s="2"/>
      <c r="D43" s="39"/>
      <c r="E43" s="39"/>
      <c r="F43" s="39"/>
      <c r="G43" s="39"/>
      <c r="H43" s="39"/>
      <c r="I43" s="39"/>
      <c r="J43" s="39"/>
      <c r="K43"/>
      <c r="L43"/>
      <c r="M43"/>
      <c r="N43"/>
      <c r="O43"/>
      <c r="P43"/>
      <c r="Q43"/>
      <c r="R43"/>
      <c r="S43"/>
      <c r="T43"/>
      <c r="U43"/>
      <c r="V43"/>
      <c r="W43"/>
    </row>
  </sheetData>
  <printOptions horizontalCentered="1"/>
  <pageMargins left="0.19685039370078741" right="0.19685039370078741" top="0.19685039370078741" bottom="0.39370078740157483" header="0" footer="0.19685039370078741"/>
  <pageSetup paperSize="9" scale="63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X42"/>
  <sheetViews>
    <sheetView showGridLines="0" showZeros="0" workbookViewId="0">
      <selection activeCell="C7" sqref="C7"/>
    </sheetView>
  </sheetViews>
  <sheetFormatPr baseColWidth="10" defaultRowHeight="15" x14ac:dyDescent="0.25"/>
  <cols>
    <col min="1" max="1" width="0.85546875" style="2" customWidth="1"/>
    <col min="2" max="2" width="4" style="2" customWidth="1"/>
    <col min="3" max="3" width="60.7109375" style="2" customWidth="1"/>
    <col min="4" max="7" width="14.7109375" style="2" customWidth="1"/>
    <col min="8" max="8" width="15.28515625" style="2" customWidth="1"/>
    <col min="9" max="9" width="11.42578125" style="2"/>
    <col min="12" max="12" width="12.85546875" bestFit="1" customWidth="1"/>
    <col min="25" max="256" width="11.42578125" style="2"/>
    <col min="257" max="257" width="0.85546875" style="2" customWidth="1"/>
    <col min="258" max="258" width="4" style="2" customWidth="1"/>
    <col min="259" max="259" width="61.42578125" style="2" customWidth="1"/>
    <col min="260" max="263" width="14.7109375" style="2" customWidth="1"/>
    <col min="264" max="264" width="15.28515625" style="2" customWidth="1"/>
    <col min="265" max="267" width="11.42578125" style="2"/>
    <col min="268" max="268" width="12.85546875" style="2" bestFit="1" customWidth="1"/>
    <col min="269" max="512" width="11.42578125" style="2"/>
    <col min="513" max="513" width="0.85546875" style="2" customWidth="1"/>
    <col min="514" max="514" width="4" style="2" customWidth="1"/>
    <col min="515" max="515" width="61.42578125" style="2" customWidth="1"/>
    <col min="516" max="519" width="14.7109375" style="2" customWidth="1"/>
    <col min="520" max="520" width="15.28515625" style="2" customWidth="1"/>
    <col min="521" max="523" width="11.42578125" style="2"/>
    <col min="524" max="524" width="12.85546875" style="2" bestFit="1" customWidth="1"/>
    <col min="525" max="768" width="11.42578125" style="2"/>
    <col min="769" max="769" width="0.85546875" style="2" customWidth="1"/>
    <col min="770" max="770" width="4" style="2" customWidth="1"/>
    <col min="771" max="771" width="61.42578125" style="2" customWidth="1"/>
    <col min="772" max="775" width="14.7109375" style="2" customWidth="1"/>
    <col min="776" max="776" width="15.28515625" style="2" customWidth="1"/>
    <col min="777" max="779" width="11.42578125" style="2"/>
    <col min="780" max="780" width="12.85546875" style="2" bestFit="1" customWidth="1"/>
    <col min="781" max="1024" width="11.42578125" style="2"/>
    <col min="1025" max="1025" width="0.85546875" style="2" customWidth="1"/>
    <col min="1026" max="1026" width="4" style="2" customWidth="1"/>
    <col min="1027" max="1027" width="61.42578125" style="2" customWidth="1"/>
    <col min="1028" max="1031" width="14.7109375" style="2" customWidth="1"/>
    <col min="1032" max="1032" width="15.28515625" style="2" customWidth="1"/>
    <col min="1033" max="1035" width="11.42578125" style="2"/>
    <col min="1036" max="1036" width="12.85546875" style="2" bestFit="1" customWidth="1"/>
    <col min="1037" max="1280" width="11.42578125" style="2"/>
    <col min="1281" max="1281" width="0.85546875" style="2" customWidth="1"/>
    <col min="1282" max="1282" width="4" style="2" customWidth="1"/>
    <col min="1283" max="1283" width="61.42578125" style="2" customWidth="1"/>
    <col min="1284" max="1287" width="14.7109375" style="2" customWidth="1"/>
    <col min="1288" max="1288" width="15.28515625" style="2" customWidth="1"/>
    <col min="1289" max="1291" width="11.42578125" style="2"/>
    <col min="1292" max="1292" width="12.85546875" style="2" bestFit="1" customWidth="1"/>
    <col min="1293" max="1536" width="11.42578125" style="2"/>
    <col min="1537" max="1537" width="0.85546875" style="2" customWidth="1"/>
    <col min="1538" max="1538" width="4" style="2" customWidth="1"/>
    <col min="1539" max="1539" width="61.42578125" style="2" customWidth="1"/>
    <col min="1540" max="1543" width="14.7109375" style="2" customWidth="1"/>
    <col min="1544" max="1544" width="15.28515625" style="2" customWidth="1"/>
    <col min="1545" max="1547" width="11.42578125" style="2"/>
    <col min="1548" max="1548" width="12.85546875" style="2" bestFit="1" customWidth="1"/>
    <col min="1549" max="1792" width="11.42578125" style="2"/>
    <col min="1793" max="1793" width="0.85546875" style="2" customWidth="1"/>
    <col min="1794" max="1794" width="4" style="2" customWidth="1"/>
    <col min="1795" max="1795" width="61.42578125" style="2" customWidth="1"/>
    <col min="1796" max="1799" width="14.7109375" style="2" customWidth="1"/>
    <col min="1800" max="1800" width="15.28515625" style="2" customWidth="1"/>
    <col min="1801" max="1803" width="11.42578125" style="2"/>
    <col min="1804" max="1804" width="12.85546875" style="2" bestFit="1" customWidth="1"/>
    <col min="1805" max="2048" width="11.42578125" style="2"/>
    <col min="2049" max="2049" width="0.85546875" style="2" customWidth="1"/>
    <col min="2050" max="2050" width="4" style="2" customWidth="1"/>
    <col min="2051" max="2051" width="61.42578125" style="2" customWidth="1"/>
    <col min="2052" max="2055" width="14.7109375" style="2" customWidth="1"/>
    <col min="2056" max="2056" width="15.28515625" style="2" customWidth="1"/>
    <col min="2057" max="2059" width="11.42578125" style="2"/>
    <col min="2060" max="2060" width="12.85546875" style="2" bestFit="1" customWidth="1"/>
    <col min="2061" max="2304" width="11.42578125" style="2"/>
    <col min="2305" max="2305" width="0.85546875" style="2" customWidth="1"/>
    <col min="2306" max="2306" width="4" style="2" customWidth="1"/>
    <col min="2307" max="2307" width="61.42578125" style="2" customWidth="1"/>
    <col min="2308" max="2311" width="14.7109375" style="2" customWidth="1"/>
    <col min="2312" max="2312" width="15.28515625" style="2" customWidth="1"/>
    <col min="2313" max="2315" width="11.42578125" style="2"/>
    <col min="2316" max="2316" width="12.85546875" style="2" bestFit="1" customWidth="1"/>
    <col min="2317" max="2560" width="11.42578125" style="2"/>
    <col min="2561" max="2561" width="0.85546875" style="2" customWidth="1"/>
    <col min="2562" max="2562" width="4" style="2" customWidth="1"/>
    <col min="2563" max="2563" width="61.42578125" style="2" customWidth="1"/>
    <col min="2564" max="2567" width="14.7109375" style="2" customWidth="1"/>
    <col min="2568" max="2568" width="15.28515625" style="2" customWidth="1"/>
    <col min="2569" max="2571" width="11.42578125" style="2"/>
    <col min="2572" max="2572" width="12.85546875" style="2" bestFit="1" customWidth="1"/>
    <col min="2573" max="2816" width="11.42578125" style="2"/>
    <col min="2817" max="2817" width="0.85546875" style="2" customWidth="1"/>
    <col min="2818" max="2818" width="4" style="2" customWidth="1"/>
    <col min="2819" max="2819" width="61.42578125" style="2" customWidth="1"/>
    <col min="2820" max="2823" width="14.7109375" style="2" customWidth="1"/>
    <col min="2824" max="2824" width="15.28515625" style="2" customWidth="1"/>
    <col min="2825" max="2827" width="11.42578125" style="2"/>
    <col min="2828" max="2828" width="12.85546875" style="2" bestFit="1" customWidth="1"/>
    <col min="2829" max="3072" width="11.42578125" style="2"/>
    <col min="3073" max="3073" width="0.85546875" style="2" customWidth="1"/>
    <col min="3074" max="3074" width="4" style="2" customWidth="1"/>
    <col min="3075" max="3075" width="61.42578125" style="2" customWidth="1"/>
    <col min="3076" max="3079" width="14.7109375" style="2" customWidth="1"/>
    <col min="3080" max="3080" width="15.28515625" style="2" customWidth="1"/>
    <col min="3081" max="3083" width="11.42578125" style="2"/>
    <col min="3084" max="3084" width="12.85546875" style="2" bestFit="1" customWidth="1"/>
    <col min="3085" max="3328" width="11.42578125" style="2"/>
    <col min="3329" max="3329" width="0.85546875" style="2" customWidth="1"/>
    <col min="3330" max="3330" width="4" style="2" customWidth="1"/>
    <col min="3331" max="3331" width="61.42578125" style="2" customWidth="1"/>
    <col min="3332" max="3335" width="14.7109375" style="2" customWidth="1"/>
    <col min="3336" max="3336" width="15.28515625" style="2" customWidth="1"/>
    <col min="3337" max="3339" width="11.42578125" style="2"/>
    <col min="3340" max="3340" width="12.85546875" style="2" bestFit="1" customWidth="1"/>
    <col min="3341" max="3584" width="11.42578125" style="2"/>
    <col min="3585" max="3585" width="0.85546875" style="2" customWidth="1"/>
    <col min="3586" max="3586" width="4" style="2" customWidth="1"/>
    <col min="3587" max="3587" width="61.42578125" style="2" customWidth="1"/>
    <col min="3588" max="3591" width="14.7109375" style="2" customWidth="1"/>
    <col min="3592" max="3592" width="15.28515625" style="2" customWidth="1"/>
    <col min="3593" max="3595" width="11.42578125" style="2"/>
    <col min="3596" max="3596" width="12.85546875" style="2" bestFit="1" customWidth="1"/>
    <col min="3597" max="3840" width="11.42578125" style="2"/>
    <col min="3841" max="3841" width="0.85546875" style="2" customWidth="1"/>
    <col min="3842" max="3842" width="4" style="2" customWidth="1"/>
    <col min="3843" max="3843" width="61.42578125" style="2" customWidth="1"/>
    <col min="3844" max="3847" width="14.7109375" style="2" customWidth="1"/>
    <col min="3848" max="3848" width="15.28515625" style="2" customWidth="1"/>
    <col min="3849" max="3851" width="11.42578125" style="2"/>
    <col min="3852" max="3852" width="12.85546875" style="2" bestFit="1" customWidth="1"/>
    <col min="3853" max="4096" width="11.42578125" style="2"/>
    <col min="4097" max="4097" width="0.85546875" style="2" customWidth="1"/>
    <col min="4098" max="4098" width="4" style="2" customWidth="1"/>
    <col min="4099" max="4099" width="61.42578125" style="2" customWidth="1"/>
    <col min="4100" max="4103" width="14.7109375" style="2" customWidth="1"/>
    <col min="4104" max="4104" width="15.28515625" style="2" customWidth="1"/>
    <col min="4105" max="4107" width="11.42578125" style="2"/>
    <col min="4108" max="4108" width="12.85546875" style="2" bestFit="1" customWidth="1"/>
    <col min="4109" max="4352" width="11.42578125" style="2"/>
    <col min="4353" max="4353" width="0.85546875" style="2" customWidth="1"/>
    <col min="4354" max="4354" width="4" style="2" customWidth="1"/>
    <col min="4355" max="4355" width="61.42578125" style="2" customWidth="1"/>
    <col min="4356" max="4359" width="14.7109375" style="2" customWidth="1"/>
    <col min="4360" max="4360" width="15.28515625" style="2" customWidth="1"/>
    <col min="4361" max="4363" width="11.42578125" style="2"/>
    <col min="4364" max="4364" width="12.85546875" style="2" bestFit="1" customWidth="1"/>
    <col min="4365" max="4608" width="11.42578125" style="2"/>
    <col min="4609" max="4609" width="0.85546875" style="2" customWidth="1"/>
    <col min="4610" max="4610" width="4" style="2" customWidth="1"/>
    <col min="4611" max="4611" width="61.42578125" style="2" customWidth="1"/>
    <col min="4612" max="4615" width="14.7109375" style="2" customWidth="1"/>
    <col min="4616" max="4616" width="15.28515625" style="2" customWidth="1"/>
    <col min="4617" max="4619" width="11.42578125" style="2"/>
    <col min="4620" max="4620" width="12.85546875" style="2" bestFit="1" customWidth="1"/>
    <col min="4621" max="4864" width="11.42578125" style="2"/>
    <col min="4865" max="4865" width="0.85546875" style="2" customWidth="1"/>
    <col min="4866" max="4866" width="4" style="2" customWidth="1"/>
    <col min="4867" max="4867" width="61.42578125" style="2" customWidth="1"/>
    <col min="4868" max="4871" width="14.7109375" style="2" customWidth="1"/>
    <col min="4872" max="4872" width="15.28515625" style="2" customWidth="1"/>
    <col min="4873" max="4875" width="11.42578125" style="2"/>
    <col min="4876" max="4876" width="12.85546875" style="2" bestFit="1" customWidth="1"/>
    <col min="4877" max="5120" width="11.42578125" style="2"/>
    <col min="5121" max="5121" width="0.85546875" style="2" customWidth="1"/>
    <col min="5122" max="5122" width="4" style="2" customWidth="1"/>
    <col min="5123" max="5123" width="61.42578125" style="2" customWidth="1"/>
    <col min="5124" max="5127" width="14.7109375" style="2" customWidth="1"/>
    <col min="5128" max="5128" width="15.28515625" style="2" customWidth="1"/>
    <col min="5129" max="5131" width="11.42578125" style="2"/>
    <col min="5132" max="5132" width="12.85546875" style="2" bestFit="1" customWidth="1"/>
    <col min="5133" max="5376" width="11.42578125" style="2"/>
    <col min="5377" max="5377" width="0.85546875" style="2" customWidth="1"/>
    <col min="5378" max="5378" width="4" style="2" customWidth="1"/>
    <col min="5379" max="5379" width="61.42578125" style="2" customWidth="1"/>
    <col min="5380" max="5383" width="14.7109375" style="2" customWidth="1"/>
    <col min="5384" max="5384" width="15.28515625" style="2" customWidth="1"/>
    <col min="5385" max="5387" width="11.42578125" style="2"/>
    <col min="5388" max="5388" width="12.85546875" style="2" bestFit="1" customWidth="1"/>
    <col min="5389" max="5632" width="11.42578125" style="2"/>
    <col min="5633" max="5633" width="0.85546875" style="2" customWidth="1"/>
    <col min="5634" max="5634" width="4" style="2" customWidth="1"/>
    <col min="5635" max="5635" width="61.42578125" style="2" customWidth="1"/>
    <col min="5636" max="5639" width="14.7109375" style="2" customWidth="1"/>
    <col min="5640" max="5640" width="15.28515625" style="2" customWidth="1"/>
    <col min="5641" max="5643" width="11.42578125" style="2"/>
    <col min="5644" max="5644" width="12.85546875" style="2" bestFit="1" customWidth="1"/>
    <col min="5645" max="5888" width="11.42578125" style="2"/>
    <col min="5889" max="5889" width="0.85546875" style="2" customWidth="1"/>
    <col min="5890" max="5890" width="4" style="2" customWidth="1"/>
    <col min="5891" max="5891" width="61.42578125" style="2" customWidth="1"/>
    <col min="5892" max="5895" width="14.7109375" style="2" customWidth="1"/>
    <col min="5896" max="5896" width="15.28515625" style="2" customWidth="1"/>
    <col min="5897" max="5899" width="11.42578125" style="2"/>
    <col min="5900" max="5900" width="12.85546875" style="2" bestFit="1" customWidth="1"/>
    <col min="5901" max="6144" width="11.42578125" style="2"/>
    <col min="6145" max="6145" width="0.85546875" style="2" customWidth="1"/>
    <col min="6146" max="6146" width="4" style="2" customWidth="1"/>
    <col min="6147" max="6147" width="61.42578125" style="2" customWidth="1"/>
    <col min="6148" max="6151" width="14.7109375" style="2" customWidth="1"/>
    <col min="6152" max="6152" width="15.28515625" style="2" customWidth="1"/>
    <col min="6153" max="6155" width="11.42578125" style="2"/>
    <col min="6156" max="6156" width="12.85546875" style="2" bestFit="1" customWidth="1"/>
    <col min="6157" max="6400" width="11.42578125" style="2"/>
    <col min="6401" max="6401" width="0.85546875" style="2" customWidth="1"/>
    <col min="6402" max="6402" width="4" style="2" customWidth="1"/>
    <col min="6403" max="6403" width="61.42578125" style="2" customWidth="1"/>
    <col min="6404" max="6407" width="14.7109375" style="2" customWidth="1"/>
    <col min="6408" max="6408" width="15.28515625" style="2" customWidth="1"/>
    <col min="6409" max="6411" width="11.42578125" style="2"/>
    <col min="6412" max="6412" width="12.85546875" style="2" bestFit="1" customWidth="1"/>
    <col min="6413" max="6656" width="11.42578125" style="2"/>
    <col min="6657" max="6657" width="0.85546875" style="2" customWidth="1"/>
    <col min="6658" max="6658" width="4" style="2" customWidth="1"/>
    <col min="6659" max="6659" width="61.42578125" style="2" customWidth="1"/>
    <col min="6660" max="6663" width="14.7109375" style="2" customWidth="1"/>
    <col min="6664" max="6664" width="15.28515625" style="2" customWidth="1"/>
    <col min="6665" max="6667" width="11.42578125" style="2"/>
    <col min="6668" max="6668" width="12.85546875" style="2" bestFit="1" customWidth="1"/>
    <col min="6669" max="6912" width="11.42578125" style="2"/>
    <col min="6913" max="6913" width="0.85546875" style="2" customWidth="1"/>
    <col min="6914" max="6914" width="4" style="2" customWidth="1"/>
    <col min="6915" max="6915" width="61.42578125" style="2" customWidth="1"/>
    <col min="6916" max="6919" width="14.7109375" style="2" customWidth="1"/>
    <col min="6920" max="6920" width="15.28515625" style="2" customWidth="1"/>
    <col min="6921" max="6923" width="11.42578125" style="2"/>
    <col min="6924" max="6924" width="12.85546875" style="2" bestFit="1" customWidth="1"/>
    <col min="6925" max="7168" width="11.42578125" style="2"/>
    <col min="7169" max="7169" width="0.85546875" style="2" customWidth="1"/>
    <col min="7170" max="7170" width="4" style="2" customWidth="1"/>
    <col min="7171" max="7171" width="61.42578125" style="2" customWidth="1"/>
    <col min="7172" max="7175" width="14.7109375" style="2" customWidth="1"/>
    <col min="7176" max="7176" width="15.28515625" style="2" customWidth="1"/>
    <col min="7177" max="7179" width="11.42578125" style="2"/>
    <col min="7180" max="7180" width="12.85546875" style="2" bestFit="1" customWidth="1"/>
    <col min="7181" max="7424" width="11.42578125" style="2"/>
    <col min="7425" max="7425" width="0.85546875" style="2" customWidth="1"/>
    <col min="7426" max="7426" width="4" style="2" customWidth="1"/>
    <col min="7427" max="7427" width="61.42578125" style="2" customWidth="1"/>
    <col min="7428" max="7431" width="14.7109375" style="2" customWidth="1"/>
    <col min="7432" max="7432" width="15.28515625" style="2" customWidth="1"/>
    <col min="7433" max="7435" width="11.42578125" style="2"/>
    <col min="7436" max="7436" width="12.85546875" style="2" bestFit="1" customWidth="1"/>
    <col min="7437" max="7680" width="11.42578125" style="2"/>
    <col min="7681" max="7681" width="0.85546875" style="2" customWidth="1"/>
    <col min="7682" max="7682" width="4" style="2" customWidth="1"/>
    <col min="7683" max="7683" width="61.42578125" style="2" customWidth="1"/>
    <col min="7684" max="7687" width="14.7109375" style="2" customWidth="1"/>
    <col min="7688" max="7688" width="15.28515625" style="2" customWidth="1"/>
    <col min="7689" max="7691" width="11.42578125" style="2"/>
    <col min="7692" max="7692" width="12.85546875" style="2" bestFit="1" customWidth="1"/>
    <col min="7693" max="7936" width="11.42578125" style="2"/>
    <col min="7937" max="7937" width="0.85546875" style="2" customWidth="1"/>
    <col min="7938" max="7938" width="4" style="2" customWidth="1"/>
    <col min="7939" max="7939" width="61.42578125" style="2" customWidth="1"/>
    <col min="7940" max="7943" width="14.7109375" style="2" customWidth="1"/>
    <col min="7944" max="7944" width="15.28515625" style="2" customWidth="1"/>
    <col min="7945" max="7947" width="11.42578125" style="2"/>
    <col min="7948" max="7948" width="12.85546875" style="2" bestFit="1" customWidth="1"/>
    <col min="7949" max="8192" width="11.42578125" style="2"/>
    <col min="8193" max="8193" width="0.85546875" style="2" customWidth="1"/>
    <col min="8194" max="8194" width="4" style="2" customWidth="1"/>
    <col min="8195" max="8195" width="61.42578125" style="2" customWidth="1"/>
    <col min="8196" max="8199" width="14.7109375" style="2" customWidth="1"/>
    <col min="8200" max="8200" width="15.28515625" style="2" customWidth="1"/>
    <col min="8201" max="8203" width="11.42578125" style="2"/>
    <col min="8204" max="8204" width="12.85546875" style="2" bestFit="1" customWidth="1"/>
    <col min="8205" max="8448" width="11.42578125" style="2"/>
    <col min="8449" max="8449" width="0.85546875" style="2" customWidth="1"/>
    <col min="8450" max="8450" width="4" style="2" customWidth="1"/>
    <col min="8451" max="8451" width="61.42578125" style="2" customWidth="1"/>
    <col min="8452" max="8455" width="14.7109375" style="2" customWidth="1"/>
    <col min="8456" max="8456" width="15.28515625" style="2" customWidth="1"/>
    <col min="8457" max="8459" width="11.42578125" style="2"/>
    <col min="8460" max="8460" width="12.85546875" style="2" bestFit="1" customWidth="1"/>
    <col min="8461" max="8704" width="11.42578125" style="2"/>
    <col min="8705" max="8705" width="0.85546875" style="2" customWidth="1"/>
    <col min="8706" max="8706" width="4" style="2" customWidth="1"/>
    <col min="8707" max="8707" width="61.42578125" style="2" customWidth="1"/>
    <col min="8708" max="8711" width="14.7109375" style="2" customWidth="1"/>
    <col min="8712" max="8712" width="15.28515625" style="2" customWidth="1"/>
    <col min="8713" max="8715" width="11.42578125" style="2"/>
    <col min="8716" max="8716" width="12.85546875" style="2" bestFit="1" customWidth="1"/>
    <col min="8717" max="8960" width="11.42578125" style="2"/>
    <col min="8961" max="8961" width="0.85546875" style="2" customWidth="1"/>
    <col min="8962" max="8962" width="4" style="2" customWidth="1"/>
    <col min="8963" max="8963" width="61.42578125" style="2" customWidth="1"/>
    <col min="8964" max="8967" width="14.7109375" style="2" customWidth="1"/>
    <col min="8968" max="8968" width="15.28515625" style="2" customWidth="1"/>
    <col min="8969" max="8971" width="11.42578125" style="2"/>
    <col min="8972" max="8972" width="12.85546875" style="2" bestFit="1" customWidth="1"/>
    <col min="8973" max="9216" width="11.42578125" style="2"/>
    <col min="9217" max="9217" width="0.85546875" style="2" customWidth="1"/>
    <col min="9218" max="9218" width="4" style="2" customWidth="1"/>
    <col min="9219" max="9219" width="61.42578125" style="2" customWidth="1"/>
    <col min="9220" max="9223" width="14.7109375" style="2" customWidth="1"/>
    <col min="9224" max="9224" width="15.28515625" style="2" customWidth="1"/>
    <col min="9225" max="9227" width="11.42578125" style="2"/>
    <col min="9228" max="9228" width="12.85546875" style="2" bestFit="1" customWidth="1"/>
    <col min="9229" max="9472" width="11.42578125" style="2"/>
    <col min="9473" max="9473" width="0.85546875" style="2" customWidth="1"/>
    <col min="9474" max="9474" width="4" style="2" customWidth="1"/>
    <col min="9475" max="9475" width="61.42578125" style="2" customWidth="1"/>
    <col min="9476" max="9479" width="14.7109375" style="2" customWidth="1"/>
    <col min="9480" max="9480" width="15.28515625" style="2" customWidth="1"/>
    <col min="9481" max="9483" width="11.42578125" style="2"/>
    <col min="9484" max="9484" width="12.85546875" style="2" bestFit="1" customWidth="1"/>
    <col min="9485" max="9728" width="11.42578125" style="2"/>
    <col min="9729" max="9729" width="0.85546875" style="2" customWidth="1"/>
    <col min="9730" max="9730" width="4" style="2" customWidth="1"/>
    <col min="9731" max="9731" width="61.42578125" style="2" customWidth="1"/>
    <col min="9732" max="9735" width="14.7109375" style="2" customWidth="1"/>
    <col min="9736" max="9736" width="15.28515625" style="2" customWidth="1"/>
    <col min="9737" max="9739" width="11.42578125" style="2"/>
    <col min="9740" max="9740" width="12.85546875" style="2" bestFit="1" customWidth="1"/>
    <col min="9741" max="9984" width="11.42578125" style="2"/>
    <col min="9985" max="9985" width="0.85546875" style="2" customWidth="1"/>
    <col min="9986" max="9986" width="4" style="2" customWidth="1"/>
    <col min="9987" max="9987" width="61.42578125" style="2" customWidth="1"/>
    <col min="9988" max="9991" width="14.7109375" style="2" customWidth="1"/>
    <col min="9992" max="9992" width="15.28515625" style="2" customWidth="1"/>
    <col min="9993" max="9995" width="11.42578125" style="2"/>
    <col min="9996" max="9996" width="12.85546875" style="2" bestFit="1" customWidth="1"/>
    <col min="9997" max="10240" width="11.42578125" style="2"/>
    <col min="10241" max="10241" width="0.85546875" style="2" customWidth="1"/>
    <col min="10242" max="10242" width="4" style="2" customWidth="1"/>
    <col min="10243" max="10243" width="61.42578125" style="2" customWidth="1"/>
    <col min="10244" max="10247" width="14.7109375" style="2" customWidth="1"/>
    <col min="10248" max="10248" width="15.28515625" style="2" customWidth="1"/>
    <col min="10249" max="10251" width="11.42578125" style="2"/>
    <col min="10252" max="10252" width="12.85546875" style="2" bestFit="1" customWidth="1"/>
    <col min="10253" max="10496" width="11.42578125" style="2"/>
    <col min="10497" max="10497" width="0.85546875" style="2" customWidth="1"/>
    <col min="10498" max="10498" width="4" style="2" customWidth="1"/>
    <col min="10499" max="10499" width="61.42578125" style="2" customWidth="1"/>
    <col min="10500" max="10503" width="14.7109375" style="2" customWidth="1"/>
    <col min="10504" max="10504" width="15.28515625" style="2" customWidth="1"/>
    <col min="10505" max="10507" width="11.42578125" style="2"/>
    <col min="10508" max="10508" width="12.85546875" style="2" bestFit="1" customWidth="1"/>
    <col min="10509" max="10752" width="11.42578125" style="2"/>
    <col min="10753" max="10753" width="0.85546875" style="2" customWidth="1"/>
    <col min="10754" max="10754" width="4" style="2" customWidth="1"/>
    <col min="10755" max="10755" width="61.42578125" style="2" customWidth="1"/>
    <col min="10756" max="10759" width="14.7109375" style="2" customWidth="1"/>
    <col min="10760" max="10760" width="15.28515625" style="2" customWidth="1"/>
    <col min="10761" max="10763" width="11.42578125" style="2"/>
    <col min="10764" max="10764" width="12.85546875" style="2" bestFit="1" customWidth="1"/>
    <col min="10765" max="11008" width="11.42578125" style="2"/>
    <col min="11009" max="11009" width="0.85546875" style="2" customWidth="1"/>
    <col min="11010" max="11010" width="4" style="2" customWidth="1"/>
    <col min="11011" max="11011" width="61.42578125" style="2" customWidth="1"/>
    <col min="11012" max="11015" width="14.7109375" style="2" customWidth="1"/>
    <col min="11016" max="11016" width="15.28515625" style="2" customWidth="1"/>
    <col min="11017" max="11019" width="11.42578125" style="2"/>
    <col min="11020" max="11020" width="12.85546875" style="2" bestFit="1" customWidth="1"/>
    <col min="11021" max="11264" width="11.42578125" style="2"/>
    <col min="11265" max="11265" width="0.85546875" style="2" customWidth="1"/>
    <col min="11266" max="11266" width="4" style="2" customWidth="1"/>
    <col min="11267" max="11267" width="61.42578125" style="2" customWidth="1"/>
    <col min="11268" max="11271" width="14.7109375" style="2" customWidth="1"/>
    <col min="11272" max="11272" width="15.28515625" style="2" customWidth="1"/>
    <col min="11273" max="11275" width="11.42578125" style="2"/>
    <col min="11276" max="11276" width="12.85546875" style="2" bestFit="1" customWidth="1"/>
    <col min="11277" max="11520" width="11.42578125" style="2"/>
    <col min="11521" max="11521" width="0.85546875" style="2" customWidth="1"/>
    <col min="11522" max="11522" width="4" style="2" customWidth="1"/>
    <col min="11523" max="11523" width="61.42578125" style="2" customWidth="1"/>
    <col min="11524" max="11527" width="14.7109375" style="2" customWidth="1"/>
    <col min="11528" max="11528" width="15.28515625" style="2" customWidth="1"/>
    <col min="11529" max="11531" width="11.42578125" style="2"/>
    <col min="11532" max="11532" width="12.85546875" style="2" bestFit="1" customWidth="1"/>
    <col min="11533" max="11776" width="11.42578125" style="2"/>
    <col min="11777" max="11777" width="0.85546875" style="2" customWidth="1"/>
    <col min="11778" max="11778" width="4" style="2" customWidth="1"/>
    <col min="11779" max="11779" width="61.42578125" style="2" customWidth="1"/>
    <col min="11780" max="11783" width="14.7109375" style="2" customWidth="1"/>
    <col min="11784" max="11784" width="15.28515625" style="2" customWidth="1"/>
    <col min="11785" max="11787" width="11.42578125" style="2"/>
    <col min="11788" max="11788" width="12.85546875" style="2" bestFit="1" customWidth="1"/>
    <col min="11789" max="12032" width="11.42578125" style="2"/>
    <col min="12033" max="12033" width="0.85546875" style="2" customWidth="1"/>
    <col min="12034" max="12034" width="4" style="2" customWidth="1"/>
    <col min="12035" max="12035" width="61.42578125" style="2" customWidth="1"/>
    <col min="12036" max="12039" width="14.7109375" style="2" customWidth="1"/>
    <col min="12040" max="12040" width="15.28515625" style="2" customWidth="1"/>
    <col min="12041" max="12043" width="11.42578125" style="2"/>
    <col min="12044" max="12044" width="12.85546875" style="2" bestFit="1" customWidth="1"/>
    <col min="12045" max="12288" width="11.42578125" style="2"/>
    <col min="12289" max="12289" width="0.85546875" style="2" customWidth="1"/>
    <col min="12290" max="12290" width="4" style="2" customWidth="1"/>
    <col min="12291" max="12291" width="61.42578125" style="2" customWidth="1"/>
    <col min="12292" max="12295" width="14.7109375" style="2" customWidth="1"/>
    <col min="12296" max="12296" width="15.28515625" style="2" customWidth="1"/>
    <col min="12297" max="12299" width="11.42578125" style="2"/>
    <col min="12300" max="12300" width="12.85546875" style="2" bestFit="1" customWidth="1"/>
    <col min="12301" max="12544" width="11.42578125" style="2"/>
    <col min="12545" max="12545" width="0.85546875" style="2" customWidth="1"/>
    <col min="12546" max="12546" width="4" style="2" customWidth="1"/>
    <col min="12547" max="12547" width="61.42578125" style="2" customWidth="1"/>
    <col min="12548" max="12551" width="14.7109375" style="2" customWidth="1"/>
    <col min="12552" max="12552" width="15.28515625" style="2" customWidth="1"/>
    <col min="12553" max="12555" width="11.42578125" style="2"/>
    <col min="12556" max="12556" width="12.85546875" style="2" bestFit="1" customWidth="1"/>
    <col min="12557" max="12800" width="11.42578125" style="2"/>
    <col min="12801" max="12801" width="0.85546875" style="2" customWidth="1"/>
    <col min="12802" max="12802" width="4" style="2" customWidth="1"/>
    <col min="12803" max="12803" width="61.42578125" style="2" customWidth="1"/>
    <col min="12804" max="12807" width="14.7109375" style="2" customWidth="1"/>
    <col min="12808" max="12808" width="15.28515625" style="2" customWidth="1"/>
    <col min="12809" max="12811" width="11.42578125" style="2"/>
    <col min="12812" max="12812" width="12.85546875" style="2" bestFit="1" customWidth="1"/>
    <col min="12813" max="13056" width="11.42578125" style="2"/>
    <col min="13057" max="13057" width="0.85546875" style="2" customWidth="1"/>
    <col min="13058" max="13058" width="4" style="2" customWidth="1"/>
    <col min="13059" max="13059" width="61.42578125" style="2" customWidth="1"/>
    <col min="13060" max="13063" width="14.7109375" style="2" customWidth="1"/>
    <col min="13064" max="13064" width="15.28515625" style="2" customWidth="1"/>
    <col min="13065" max="13067" width="11.42578125" style="2"/>
    <col min="13068" max="13068" width="12.85546875" style="2" bestFit="1" customWidth="1"/>
    <col min="13069" max="13312" width="11.42578125" style="2"/>
    <col min="13313" max="13313" width="0.85546875" style="2" customWidth="1"/>
    <col min="13314" max="13314" width="4" style="2" customWidth="1"/>
    <col min="13315" max="13315" width="61.42578125" style="2" customWidth="1"/>
    <col min="13316" max="13319" width="14.7109375" style="2" customWidth="1"/>
    <col min="13320" max="13320" width="15.28515625" style="2" customWidth="1"/>
    <col min="13321" max="13323" width="11.42578125" style="2"/>
    <col min="13324" max="13324" width="12.85546875" style="2" bestFit="1" customWidth="1"/>
    <col min="13325" max="13568" width="11.42578125" style="2"/>
    <col min="13569" max="13569" width="0.85546875" style="2" customWidth="1"/>
    <col min="13570" max="13570" width="4" style="2" customWidth="1"/>
    <col min="13571" max="13571" width="61.42578125" style="2" customWidth="1"/>
    <col min="13572" max="13575" width="14.7109375" style="2" customWidth="1"/>
    <col min="13576" max="13576" width="15.28515625" style="2" customWidth="1"/>
    <col min="13577" max="13579" width="11.42578125" style="2"/>
    <col min="13580" max="13580" width="12.85546875" style="2" bestFit="1" customWidth="1"/>
    <col min="13581" max="13824" width="11.42578125" style="2"/>
    <col min="13825" max="13825" width="0.85546875" style="2" customWidth="1"/>
    <col min="13826" max="13826" width="4" style="2" customWidth="1"/>
    <col min="13827" max="13827" width="61.42578125" style="2" customWidth="1"/>
    <col min="13828" max="13831" width="14.7109375" style="2" customWidth="1"/>
    <col min="13832" max="13832" width="15.28515625" style="2" customWidth="1"/>
    <col min="13833" max="13835" width="11.42578125" style="2"/>
    <col min="13836" max="13836" width="12.85546875" style="2" bestFit="1" customWidth="1"/>
    <col min="13837" max="14080" width="11.42578125" style="2"/>
    <col min="14081" max="14081" width="0.85546875" style="2" customWidth="1"/>
    <col min="14082" max="14082" width="4" style="2" customWidth="1"/>
    <col min="14083" max="14083" width="61.42578125" style="2" customWidth="1"/>
    <col min="14084" max="14087" width="14.7109375" style="2" customWidth="1"/>
    <col min="14088" max="14088" width="15.28515625" style="2" customWidth="1"/>
    <col min="14089" max="14091" width="11.42578125" style="2"/>
    <col min="14092" max="14092" width="12.85546875" style="2" bestFit="1" customWidth="1"/>
    <col min="14093" max="14336" width="11.42578125" style="2"/>
    <col min="14337" max="14337" width="0.85546875" style="2" customWidth="1"/>
    <col min="14338" max="14338" width="4" style="2" customWidth="1"/>
    <col min="14339" max="14339" width="61.42578125" style="2" customWidth="1"/>
    <col min="14340" max="14343" width="14.7109375" style="2" customWidth="1"/>
    <col min="14344" max="14344" width="15.28515625" style="2" customWidth="1"/>
    <col min="14345" max="14347" width="11.42578125" style="2"/>
    <col min="14348" max="14348" width="12.85546875" style="2" bestFit="1" customWidth="1"/>
    <col min="14349" max="14592" width="11.42578125" style="2"/>
    <col min="14593" max="14593" width="0.85546875" style="2" customWidth="1"/>
    <col min="14594" max="14594" width="4" style="2" customWidth="1"/>
    <col min="14595" max="14595" width="61.42578125" style="2" customWidth="1"/>
    <col min="14596" max="14599" width="14.7109375" style="2" customWidth="1"/>
    <col min="14600" max="14600" width="15.28515625" style="2" customWidth="1"/>
    <col min="14601" max="14603" width="11.42578125" style="2"/>
    <col min="14604" max="14604" width="12.85546875" style="2" bestFit="1" customWidth="1"/>
    <col min="14605" max="14848" width="11.42578125" style="2"/>
    <col min="14849" max="14849" width="0.85546875" style="2" customWidth="1"/>
    <col min="14850" max="14850" width="4" style="2" customWidth="1"/>
    <col min="14851" max="14851" width="61.42578125" style="2" customWidth="1"/>
    <col min="14852" max="14855" width="14.7109375" style="2" customWidth="1"/>
    <col min="14856" max="14856" width="15.28515625" style="2" customWidth="1"/>
    <col min="14857" max="14859" width="11.42578125" style="2"/>
    <col min="14860" max="14860" width="12.85546875" style="2" bestFit="1" customWidth="1"/>
    <col min="14861" max="15104" width="11.42578125" style="2"/>
    <col min="15105" max="15105" width="0.85546875" style="2" customWidth="1"/>
    <col min="15106" max="15106" width="4" style="2" customWidth="1"/>
    <col min="15107" max="15107" width="61.42578125" style="2" customWidth="1"/>
    <col min="15108" max="15111" width="14.7109375" style="2" customWidth="1"/>
    <col min="15112" max="15112" width="15.28515625" style="2" customWidth="1"/>
    <col min="15113" max="15115" width="11.42578125" style="2"/>
    <col min="15116" max="15116" width="12.85546875" style="2" bestFit="1" customWidth="1"/>
    <col min="15117" max="15360" width="11.42578125" style="2"/>
    <col min="15361" max="15361" width="0.85546875" style="2" customWidth="1"/>
    <col min="15362" max="15362" width="4" style="2" customWidth="1"/>
    <col min="15363" max="15363" width="61.42578125" style="2" customWidth="1"/>
    <col min="15364" max="15367" width="14.7109375" style="2" customWidth="1"/>
    <col min="15368" max="15368" width="15.28515625" style="2" customWidth="1"/>
    <col min="15369" max="15371" width="11.42578125" style="2"/>
    <col min="15372" max="15372" width="12.85546875" style="2" bestFit="1" customWidth="1"/>
    <col min="15373" max="15616" width="11.42578125" style="2"/>
    <col min="15617" max="15617" width="0.85546875" style="2" customWidth="1"/>
    <col min="15618" max="15618" width="4" style="2" customWidth="1"/>
    <col min="15619" max="15619" width="61.42578125" style="2" customWidth="1"/>
    <col min="15620" max="15623" width="14.7109375" style="2" customWidth="1"/>
    <col min="15624" max="15624" width="15.28515625" style="2" customWidth="1"/>
    <col min="15625" max="15627" width="11.42578125" style="2"/>
    <col min="15628" max="15628" width="12.85546875" style="2" bestFit="1" customWidth="1"/>
    <col min="15629" max="15872" width="11.42578125" style="2"/>
    <col min="15873" max="15873" width="0.85546875" style="2" customWidth="1"/>
    <col min="15874" max="15874" width="4" style="2" customWidth="1"/>
    <col min="15875" max="15875" width="61.42578125" style="2" customWidth="1"/>
    <col min="15876" max="15879" width="14.7109375" style="2" customWidth="1"/>
    <col min="15880" max="15880" width="15.28515625" style="2" customWidth="1"/>
    <col min="15881" max="15883" width="11.42578125" style="2"/>
    <col min="15884" max="15884" width="12.85546875" style="2" bestFit="1" customWidth="1"/>
    <col min="15885" max="16128" width="11.42578125" style="2"/>
    <col min="16129" max="16129" width="0.85546875" style="2" customWidth="1"/>
    <col min="16130" max="16130" width="4" style="2" customWidth="1"/>
    <col min="16131" max="16131" width="61.42578125" style="2" customWidth="1"/>
    <col min="16132" max="16135" width="14.7109375" style="2" customWidth="1"/>
    <col min="16136" max="16136" width="15.28515625" style="2" customWidth="1"/>
    <col min="16137" max="16139" width="11.42578125" style="2"/>
    <col min="16140" max="16140" width="12.85546875" style="2" bestFit="1" customWidth="1"/>
    <col min="16141" max="16384" width="11.42578125" style="2"/>
  </cols>
  <sheetData>
    <row r="2" spans="2:24" s="5" customFormat="1" x14ac:dyDescent="0.25">
      <c r="B2" s="3"/>
      <c r="C2" s="4"/>
      <c r="D2" s="4"/>
      <c r="E2" s="4"/>
      <c r="F2" s="4"/>
      <c r="G2" s="4"/>
      <c r="H2" s="4"/>
      <c r="J2"/>
      <c r="K2"/>
      <c r="L2"/>
      <c r="M2"/>
      <c r="N2"/>
      <c r="O2"/>
      <c r="P2"/>
      <c r="Q2"/>
      <c r="R2"/>
      <c r="S2"/>
      <c r="T2"/>
      <c r="U2"/>
      <c r="V2"/>
      <c r="W2"/>
      <c r="X2"/>
    </row>
    <row r="3" spans="2:24" s="5" customFormat="1" x14ac:dyDescent="0.25">
      <c r="B3" s="3"/>
      <c r="C3" s="4"/>
      <c r="D3" s="4"/>
      <c r="E3" s="4"/>
      <c r="F3" s="4"/>
      <c r="G3" s="4"/>
      <c r="H3" s="4"/>
      <c r="J3"/>
      <c r="K3"/>
      <c r="L3"/>
      <c r="M3"/>
      <c r="N3"/>
      <c r="O3"/>
      <c r="P3"/>
      <c r="Q3"/>
      <c r="R3"/>
      <c r="S3"/>
      <c r="T3"/>
      <c r="U3"/>
      <c r="V3"/>
      <c r="W3"/>
      <c r="X3"/>
    </row>
    <row r="4" spans="2:24" s="5" customFormat="1" x14ac:dyDescent="0.25">
      <c r="B4" s="3"/>
      <c r="C4" s="4"/>
      <c r="D4" s="4"/>
      <c r="E4" s="4"/>
      <c r="F4" s="4"/>
      <c r="G4" s="4"/>
      <c r="H4" s="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2:24" s="5" customFormat="1" x14ac:dyDescent="0.25">
      <c r="B5" s="3"/>
      <c r="C5" s="4"/>
      <c r="D5" s="4"/>
      <c r="E5" s="4"/>
      <c r="F5" s="4"/>
      <c r="G5" s="4"/>
      <c r="H5" s="4"/>
      <c r="J5"/>
      <c r="K5"/>
      <c r="L5"/>
      <c r="M5"/>
      <c r="N5"/>
      <c r="O5"/>
      <c r="P5"/>
      <c r="Q5"/>
      <c r="R5"/>
      <c r="S5"/>
      <c r="T5"/>
      <c r="U5"/>
      <c r="V5"/>
      <c r="W5"/>
      <c r="X5"/>
    </row>
    <row r="6" spans="2:24" s="5" customFormat="1" ht="8.25" customHeight="1" x14ac:dyDescent="0.25">
      <c r="B6" s="3"/>
      <c r="C6" s="4"/>
      <c r="D6" s="4"/>
      <c r="E6" s="4"/>
      <c r="F6" s="4"/>
      <c r="G6" s="4"/>
      <c r="H6" s="4"/>
      <c r="J6"/>
      <c r="K6"/>
      <c r="L6"/>
      <c r="M6"/>
      <c r="N6"/>
      <c r="O6"/>
      <c r="P6"/>
      <c r="Q6"/>
      <c r="R6"/>
      <c r="S6"/>
      <c r="T6"/>
      <c r="U6"/>
      <c r="V6"/>
      <c r="W6"/>
      <c r="X6"/>
    </row>
    <row r="7" spans="2:24" s="5" customFormat="1" x14ac:dyDescent="0.25">
      <c r="B7" s="3"/>
      <c r="C7" s="4"/>
      <c r="D7" s="4"/>
      <c r="E7" s="4"/>
      <c r="F7" s="4"/>
      <c r="G7" s="4"/>
      <c r="H7" s="4"/>
      <c r="J7"/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2:24" s="5" customFormat="1" x14ac:dyDescent="0.25">
      <c r="B8" s="3"/>
      <c r="C8" s="4"/>
      <c r="D8" s="4"/>
      <c r="E8" s="4"/>
      <c r="F8" s="4"/>
      <c r="G8" s="4"/>
      <c r="H8" s="4"/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2:24" s="5" customFormat="1" x14ac:dyDescent="0.25">
      <c r="B9" s="3"/>
      <c r="C9" s="4"/>
      <c r="D9" s="4"/>
      <c r="E9" s="4"/>
      <c r="F9" s="4"/>
      <c r="G9" s="4"/>
      <c r="H9" s="4"/>
      <c r="J9"/>
      <c r="K9"/>
      <c r="L9"/>
      <c r="M9"/>
      <c r="N9"/>
      <c r="O9"/>
      <c r="P9"/>
      <c r="Q9"/>
      <c r="R9"/>
      <c r="S9"/>
      <c r="T9"/>
      <c r="U9"/>
      <c r="V9"/>
      <c r="W9"/>
      <c r="X9"/>
    </row>
    <row r="10" spans="2:24" s="5" customFormat="1" ht="5.0999999999999996" customHeight="1" x14ac:dyDescent="0.25">
      <c r="B10" s="3"/>
      <c r="C10" s="4"/>
      <c r="D10" s="4"/>
      <c r="E10" s="4"/>
      <c r="F10" s="4"/>
      <c r="G10" s="4"/>
      <c r="H10" s="4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</row>
    <row r="11" spans="2:24" ht="19.5" x14ac:dyDescent="0.25">
      <c r="B11" s="69" t="s">
        <v>51</v>
      </c>
      <c r="C11" s="8"/>
      <c r="D11" s="8"/>
      <c r="E11" s="8"/>
      <c r="F11" s="8"/>
      <c r="G11" s="8"/>
      <c r="H11" s="8"/>
    </row>
    <row r="12" spans="2:24" ht="9.75" customHeight="1" x14ac:dyDescent="0.25">
      <c r="D12" s="9"/>
      <c r="E12" s="9">
        <v>0</v>
      </c>
      <c r="F12" s="9">
        <v>0</v>
      </c>
      <c r="G12" s="9">
        <v>0</v>
      </c>
      <c r="H12" s="10">
        <f>+'Regla SSPP'!J13</f>
        <v>0</v>
      </c>
    </row>
    <row r="13" spans="2:24" s="5" customFormat="1" ht="24.95" customHeight="1" thickBot="1" x14ac:dyDescent="0.3">
      <c r="B13" s="72" t="s">
        <v>52</v>
      </c>
      <c r="C13" s="73"/>
      <c r="D13" s="85"/>
      <c r="E13" s="85"/>
      <c r="F13" s="85"/>
      <c r="G13" s="85"/>
      <c r="H13" s="86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</row>
    <row r="14" spans="2:24" s="80" customFormat="1" ht="30" customHeight="1" thickTop="1" x14ac:dyDescent="0.25">
      <c r="B14" s="75"/>
      <c r="C14" s="76"/>
      <c r="D14" s="77" t="s">
        <v>64</v>
      </c>
      <c r="E14" s="77" t="s">
        <v>53</v>
      </c>
      <c r="F14" s="77" t="s">
        <v>54</v>
      </c>
      <c r="G14" s="78" t="s">
        <v>55</v>
      </c>
      <c r="H14" s="79" t="s">
        <v>56</v>
      </c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</row>
    <row r="15" spans="2:24" s="70" customFormat="1" ht="20.100000000000001" customHeight="1" x14ac:dyDescent="0.25">
      <c r="B15" s="257"/>
      <c r="C15" s="258" t="s">
        <v>116</v>
      </c>
      <c r="D15" s="259">
        <f>+D37</f>
        <v>599677</v>
      </c>
      <c r="E15" s="259">
        <f>+E37</f>
        <v>2175578.86</v>
      </c>
      <c r="F15" s="259">
        <f>+F37</f>
        <v>3911692.1799999997</v>
      </c>
      <c r="G15" s="260">
        <f>+G37</f>
        <v>2024470.5799999996</v>
      </c>
      <c r="H15" s="261">
        <f>SUM(D15:G15)</f>
        <v>8711418.6199999992</v>
      </c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</row>
    <row r="16" spans="2:24" s="70" customFormat="1" ht="12" customHeight="1" x14ac:dyDescent="0.25">
      <c r="B16" s="262"/>
      <c r="C16" s="263"/>
      <c r="D16" s="264"/>
      <c r="E16" s="264"/>
      <c r="F16" s="264"/>
      <c r="G16" s="264"/>
      <c r="H16" s="265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</row>
    <row r="17" spans="2:24" s="70" customFormat="1" ht="20.100000000000001" customHeight="1" thickBot="1" x14ac:dyDescent="0.3">
      <c r="B17" s="266"/>
      <c r="C17" s="267" t="s">
        <v>90</v>
      </c>
      <c r="D17" s="268">
        <f>+'Comparativo limite'!G24</f>
        <v>572891.91423999995</v>
      </c>
      <c r="E17" s="268">
        <f>+'Comparativo limite'!G25</f>
        <v>1639654.5228799998</v>
      </c>
      <c r="F17" s="268">
        <f>+'Comparativo limite'!G26</f>
        <v>3715806.0339200003</v>
      </c>
      <c r="G17" s="268">
        <f>+'Comparativo limite'!G27</f>
        <v>1930401.5872</v>
      </c>
      <c r="H17" s="269">
        <f>SUM(D17:G17)</f>
        <v>7858754.0582400002</v>
      </c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2:24" s="58" customFormat="1" ht="5.0999999999999996" customHeight="1" thickTop="1" x14ac:dyDescent="0.25"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</row>
    <row r="19" spans="2:24" s="58" customFormat="1" x14ac:dyDescent="0.25"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2:24" s="58" customFormat="1" ht="5.0999999999999996" customHeight="1" x14ac:dyDescent="0.25"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2:24" s="58" customFormat="1" ht="8.1" customHeight="1" x14ac:dyDescent="0.25"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</row>
    <row r="22" spans="2:24" s="58" customFormat="1" ht="15.75" x14ac:dyDescent="0.25">
      <c r="B22" s="235" t="s">
        <v>4</v>
      </c>
      <c r="C22" s="236"/>
      <c r="D22" s="237"/>
      <c r="E22" s="237"/>
      <c r="F22" s="237"/>
      <c r="G22" s="237"/>
      <c r="H22" s="238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</row>
    <row r="23" spans="2:24" s="84" customFormat="1" ht="20.100000000000001" customHeight="1" x14ac:dyDescent="0.25">
      <c r="B23" s="239" t="s">
        <v>7</v>
      </c>
      <c r="C23" s="240" t="s">
        <v>39</v>
      </c>
      <c r="D23" s="241">
        <v>24944.530000000002</v>
      </c>
      <c r="E23" s="241">
        <v>11211.11</v>
      </c>
      <c r="F23" s="241">
        <v>16061.4</v>
      </c>
      <c r="G23" s="241">
        <v>314196.92</v>
      </c>
      <c r="H23" s="242">
        <f>SUM(D23:G23)</f>
        <v>366413.95999999996</v>
      </c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</row>
    <row r="24" spans="2:24" s="84" customFormat="1" ht="20.100000000000001" customHeight="1" x14ac:dyDescent="0.25">
      <c r="B24" s="194" t="s">
        <v>7</v>
      </c>
      <c r="C24" s="167" t="s">
        <v>40</v>
      </c>
      <c r="D24" s="241">
        <v>0</v>
      </c>
      <c r="E24" s="241">
        <v>380321.83</v>
      </c>
      <c r="F24" s="241">
        <v>1122465.2</v>
      </c>
      <c r="G24" s="241">
        <v>360030.5</v>
      </c>
      <c r="H24" s="243">
        <f t="shared" ref="H24:H33" si="0">SUM(D24:G24)</f>
        <v>1862817.53</v>
      </c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</row>
    <row r="25" spans="2:24" s="84" customFormat="1" ht="27" customHeight="1" x14ac:dyDescent="0.25">
      <c r="B25" s="194" t="s">
        <v>7</v>
      </c>
      <c r="C25" s="167" t="s">
        <v>41</v>
      </c>
      <c r="D25" s="241">
        <v>26602.33</v>
      </c>
      <c r="E25" s="241">
        <v>929364.65</v>
      </c>
      <c r="F25" s="241">
        <v>2689298.25</v>
      </c>
      <c r="G25" s="241">
        <v>748289.66999999993</v>
      </c>
      <c r="H25" s="243">
        <f t="shared" si="0"/>
        <v>4393554.9000000004</v>
      </c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</row>
    <row r="26" spans="2:24" s="84" customFormat="1" ht="20.100000000000001" customHeight="1" x14ac:dyDescent="0.25">
      <c r="B26" s="194" t="s">
        <v>7</v>
      </c>
      <c r="C26" s="167" t="s">
        <v>42</v>
      </c>
      <c r="D26" s="241">
        <v>0</v>
      </c>
      <c r="E26" s="241">
        <v>0</v>
      </c>
      <c r="F26" s="241">
        <v>0</v>
      </c>
      <c r="G26" s="241">
        <v>0</v>
      </c>
      <c r="H26" s="243">
        <f t="shared" si="0"/>
        <v>0</v>
      </c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</row>
    <row r="27" spans="2:24" s="84" customFormat="1" ht="20.100000000000001" customHeight="1" x14ac:dyDescent="0.25">
      <c r="B27" s="194" t="s">
        <v>7</v>
      </c>
      <c r="C27" s="167" t="s">
        <v>43</v>
      </c>
      <c r="D27" s="241">
        <v>0</v>
      </c>
      <c r="E27" s="241">
        <v>0</v>
      </c>
      <c r="F27" s="241">
        <v>0</v>
      </c>
      <c r="G27" s="241">
        <v>0</v>
      </c>
      <c r="H27" s="243">
        <f t="shared" si="0"/>
        <v>0</v>
      </c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2:24" s="84" customFormat="1" ht="20.100000000000001" customHeight="1" x14ac:dyDescent="0.25">
      <c r="B28" s="194" t="s">
        <v>7</v>
      </c>
      <c r="C28" s="167" t="s">
        <v>44</v>
      </c>
      <c r="D28" s="241">
        <v>0</v>
      </c>
      <c r="E28" s="241">
        <v>0</v>
      </c>
      <c r="F28" s="241">
        <v>0</v>
      </c>
      <c r="G28" s="241">
        <v>0</v>
      </c>
      <c r="H28" s="243">
        <f t="shared" si="0"/>
        <v>0</v>
      </c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</row>
    <row r="29" spans="2:24" s="84" customFormat="1" ht="50.1" customHeight="1" x14ac:dyDescent="0.25">
      <c r="B29" s="199" t="s">
        <v>7</v>
      </c>
      <c r="C29" s="181" t="s">
        <v>45</v>
      </c>
      <c r="D29" s="241">
        <v>5908.43</v>
      </c>
      <c r="E29" s="241">
        <v>958493.11</v>
      </c>
      <c r="F29" s="241">
        <v>133753.95000000001</v>
      </c>
      <c r="G29" s="241">
        <v>627927.09</v>
      </c>
      <c r="H29" s="244">
        <f t="shared" si="0"/>
        <v>1726082.58</v>
      </c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</row>
    <row r="30" spans="2:24" s="84" customFormat="1" ht="50.1" customHeight="1" x14ac:dyDescent="0.25">
      <c r="B30" s="199" t="s">
        <v>7</v>
      </c>
      <c r="C30" s="181" t="s">
        <v>46</v>
      </c>
      <c r="D30" s="241">
        <v>0</v>
      </c>
      <c r="E30" s="241">
        <v>18763.3</v>
      </c>
      <c r="F30" s="241">
        <v>28553.3</v>
      </c>
      <c r="G30" s="241">
        <v>-25973.599999999999</v>
      </c>
      <c r="H30" s="244">
        <f t="shared" si="0"/>
        <v>21343</v>
      </c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</row>
    <row r="31" spans="2:24" s="84" customFormat="1" ht="24.75" customHeight="1" x14ac:dyDescent="0.25">
      <c r="B31" s="199" t="s">
        <v>7</v>
      </c>
      <c r="C31" s="181" t="s">
        <v>47</v>
      </c>
      <c r="D31" s="241">
        <v>0</v>
      </c>
      <c r="E31" s="241">
        <v>0</v>
      </c>
      <c r="F31" s="241">
        <v>0</v>
      </c>
      <c r="G31" s="241">
        <v>0</v>
      </c>
      <c r="H31" s="244">
        <f t="shared" si="0"/>
        <v>0</v>
      </c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</row>
    <row r="32" spans="2:24" s="84" customFormat="1" ht="47.25" customHeight="1" x14ac:dyDescent="0.25">
      <c r="B32" s="199" t="s">
        <v>7</v>
      </c>
      <c r="C32" s="181" t="s">
        <v>48</v>
      </c>
      <c r="D32" s="241">
        <v>0</v>
      </c>
      <c r="E32" s="241">
        <v>0</v>
      </c>
      <c r="F32" s="241">
        <v>0</v>
      </c>
      <c r="G32" s="241">
        <v>0</v>
      </c>
      <c r="H32" s="244">
        <f t="shared" si="0"/>
        <v>0</v>
      </c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</row>
    <row r="33" spans="2:24" s="84" customFormat="1" ht="39.75" customHeight="1" thickBot="1" x14ac:dyDescent="0.3">
      <c r="B33" s="245" t="s">
        <v>7</v>
      </c>
      <c r="C33" s="246" t="s">
        <v>49</v>
      </c>
      <c r="D33" s="241">
        <v>542221.71</v>
      </c>
      <c r="E33" s="241">
        <v>0</v>
      </c>
      <c r="F33" s="241">
        <v>0</v>
      </c>
      <c r="G33" s="241">
        <v>0</v>
      </c>
      <c r="H33" s="247">
        <f t="shared" si="0"/>
        <v>542221.71</v>
      </c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</row>
    <row r="34" spans="2:24" s="84" customFormat="1" ht="20.100000000000001" customHeight="1" thickTop="1" thickBot="1" x14ac:dyDescent="0.3">
      <c r="B34" s="248"/>
      <c r="C34" s="249" t="s">
        <v>50</v>
      </c>
      <c r="D34" s="250"/>
      <c r="E34" s="250"/>
      <c r="F34" s="250"/>
      <c r="G34" s="250"/>
      <c r="H34" s="251">
        <f t="shared" ref="H34:H37" si="1">SUM(D34:G34)</f>
        <v>0</v>
      </c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</row>
    <row r="35" spans="2:24" s="84" customFormat="1" ht="57.75" customHeight="1" thickTop="1" x14ac:dyDescent="0.25">
      <c r="B35" s="252" t="s">
        <v>8</v>
      </c>
      <c r="C35" s="167" t="s">
        <v>25</v>
      </c>
      <c r="D35" s="253">
        <v>0</v>
      </c>
      <c r="E35" s="253">
        <v>-76537.740000000005</v>
      </c>
      <c r="F35" s="253">
        <v>-78439.92</v>
      </c>
      <c r="G35" s="253">
        <v>0</v>
      </c>
      <c r="H35" s="254">
        <f t="shared" si="1"/>
        <v>-154977.66</v>
      </c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</row>
    <row r="36" spans="2:24" s="84" customFormat="1" ht="42.75" customHeight="1" x14ac:dyDescent="0.25">
      <c r="B36" s="199" t="s">
        <v>8</v>
      </c>
      <c r="C36" s="167" t="s">
        <v>26</v>
      </c>
      <c r="D36" s="255">
        <v>0</v>
      </c>
      <c r="E36" s="255">
        <v>-46037.4</v>
      </c>
      <c r="F36" s="255">
        <v>0</v>
      </c>
      <c r="G36" s="255">
        <v>0</v>
      </c>
      <c r="H36" s="244">
        <f t="shared" si="1"/>
        <v>-46037.4</v>
      </c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</row>
    <row r="37" spans="2:24" s="70" customFormat="1" ht="30.75" customHeight="1" thickBot="1" x14ac:dyDescent="0.3">
      <c r="B37" s="226" t="s">
        <v>91</v>
      </c>
      <c r="C37" s="270"/>
      <c r="D37" s="271">
        <f>SUM(D23:D36)</f>
        <v>599677</v>
      </c>
      <c r="E37" s="271">
        <f>SUM(E23:E36)</f>
        <v>2175578.86</v>
      </c>
      <c r="F37" s="271">
        <f>SUM(F23:F36)</f>
        <v>3911692.1799999997</v>
      </c>
      <c r="G37" s="271">
        <f>SUM(G23:G36)</f>
        <v>2024470.5799999996</v>
      </c>
      <c r="H37" s="272">
        <f t="shared" si="1"/>
        <v>8711418.6199999992</v>
      </c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</row>
    <row r="38" spans="2:24" s="70" customFormat="1" ht="30.75" customHeight="1" thickTop="1" thickBot="1" x14ac:dyDescent="0.3">
      <c r="B38" s="230" t="s">
        <v>81</v>
      </c>
      <c r="C38" s="231"/>
      <c r="D38" s="273">
        <v>559464.76</v>
      </c>
      <c r="E38" s="273">
        <v>1601225.1199999999</v>
      </c>
      <c r="F38" s="273">
        <v>3628716.83</v>
      </c>
      <c r="G38" s="273">
        <v>1885157.8</v>
      </c>
      <c r="H38" s="274">
        <f>SUM(D38:G38)</f>
        <v>7674564.5099999998</v>
      </c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</row>
    <row r="39" spans="2:24" s="58" customFormat="1" ht="15.75" thickTop="1" x14ac:dyDescent="0.25"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</row>
    <row r="40" spans="2:24" s="58" customFormat="1" x14ac:dyDescent="0.25">
      <c r="B40" s="95"/>
      <c r="C40" s="95"/>
      <c r="D40" s="256"/>
      <c r="E40" s="256"/>
      <c r="F40" s="256"/>
      <c r="G40" s="256"/>
      <c r="H40" s="322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</row>
    <row r="41" spans="2:24" s="84" customFormat="1" ht="24.95" customHeight="1" x14ac:dyDescent="0.25">
      <c r="B41" s="58"/>
      <c r="C41" s="58"/>
      <c r="D41" s="68"/>
      <c r="E41" s="68"/>
      <c r="F41" s="68"/>
      <c r="G41" s="68"/>
      <c r="H41" s="68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</row>
    <row r="42" spans="2:24" s="5" customFormat="1" ht="24.95" customHeight="1" x14ac:dyDescent="0.25">
      <c r="B42" s="2"/>
      <c r="C42" s="2"/>
      <c r="D42" s="39"/>
      <c r="E42" s="39"/>
      <c r="F42" s="39"/>
      <c r="G42" s="39"/>
      <c r="H42" s="39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</row>
  </sheetData>
  <printOptions horizontalCentered="1"/>
  <pageMargins left="0.19685039370078741" right="0.19685039370078741" top="0.19685039370078741" bottom="0.39370078740157483" header="0" footer="0.19685039370078741"/>
  <pageSetup paperSize="9" scale="6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6</vt:i4>
      </vt:variant>
    </vt:vector>
  </HeadingPairs>
  <TitlesOfParts>
    <vt:vector size="12" baseType="lpstr">
      <vt:lpstr>Comparativo limite</vt:lpstr>
      <vt:lpstr>Regla Consolid</vt:lpstr>
      <vt:lpstr>Regla DFA</vt:lpstr>
      <vt:lpstr>Regla OOAA</vt:lpstr>
      <vt:lpstr>Regla SSPP</vt:lpstr>
      <vt:lpstr>Regla Fundaciones</vt:lpstr>
      <vt:lpstr>'Comparativo limite'!Área_de_impresión</vt:lpstr>
      <vt:lpstr>'Regla Consolid'!Área_de_impresión</vt:lpstr>
      <vt:lpstr>'Regla DFA'!Área_de_impresión</vt:lpstr>
      <vt:lpstr>'Regla Fundaciones'!Área_de_impresión</vt:lpstr>
      <vt:lpstr>'Regla OOAA'!Área_de_impresión</vt:lpstr>
      <vt:lpstr>'Regla SSPP'!Área_de_impresión</vt:lpstr>
    </vt:vector>
  </TitlesOfParts>
  <Company>DFA-AFA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Larrucea Marijuan, Estibaliz</cp:lastModifiedBy>
  <cp:lastPrinted>2019-06-25T12:18:59Z</cp:lastPrinted>
  <dcterms:created xsi:type="dcterms:W3CDTF">2016-05-11T05:30:36Z</dcterms:created>
  <dcterms:modified xsi:type="dcterms:W3CDTF">2019-06-25T12:19:02Z</dcterms:modified>
</cp:coreProperties>
</file>