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720" windowWidth="15195" windowHeight="5100"/>
  </bookViews>
  <sheets>
    <sheet name="Resumen" sheetId="19" r:id="rId1"/>
    <sheet name="Total Consolidado" sheetId="12" r:id="rId2"/>
    <sheet name="Total Individualizado-DFA" sheetId="13" r:id="rId3"/>
    <sheet name="Total Individualizado-OOAA" sheetId="7" r:id="rId4"/>
    <sheet name="Total Individualizado-SSPP" sheetId="8" r:id="rId5"/>
    <sheet name="Total Individualizado-Fundacion" sheetId="9" r:id="rId6"/>
  </sheets>
  <externalReferences>
    <externalReference r:id="rId7"/>
  </externalReferences>
  <definedNames>
    <definedName name="\a" localSheetId="0">'[1]BASEG-I'!#REF!</definedName>
    <definedName name="\a">'[1]BASEG-I'!#REF!</definedName>
    <definedName name="A_impresión_IM" localSheetId="0">#REF!</definedName>
    <definedName name="A_impresión_IM">#REF!</definedName>
    <definedName name="APORTACIONES" localSheetId="0">#REF!</definedName>
    <definedName name="APORTACIONES">#REF!</definedName>
    <definedName name="_xlnm.Print_Area" localSheetId="0">Resumen!$A$1:$I$31</definedName>
    <definedName name="_xlnm.Print_Area" localSheetId="1">'Total Consolidado'!$A$1:$F$41</definedName>
    <definedName name="_xlnm.Print_Area" localSheetId="2">'Total Individualizado-DFA'!$A$1:$F$41</definedName>
    <definedName name="_xlnm.Print_Area" localSheetId="5">'Total Individualizado-Fundacion'!$A$1:$G$33</definedName>
    <definedName name="_xlnm.Print_Area" localSheetId="3">'Total Individualizado-OOAA'!$A$1:$J$39</definedName>
    <definedName name="_xlnm.Print_Area" localSheetId="4">'Total Individualizado-SSPP'!$A$1:$I$33</definedName>
    <definedName name="CUPO_Y_COMPENS" localSheetId="0">#REF!</definedName>
    <definedName name="CUPO_Y_COMPENS">#REF!</definedName>
    <definedName name="FONDO_SOLIDARID" localSheetId="0">#REF!</definedName>
    <definedName name="FONDO_SOLIDARID">#REF!</definedName>
    <definedName name="RECAUDACION" localSheetId="0">#REF!</definedName>
    <definedName name="RECAUDACION">#REF!</definedName>
    <definedName name="Títulos_a_imprimir_IM" localSheetId="0">#REF!</definedName>
    <definedName name="Títulos_a_imprimir_IM">#REF!</definedName>
  </definedNames>
  <calcPr calcId="145621"/>
</workbook>
</file>

<file path=xl/calcChain.xml><?xml version="1.0" encoding="utf-8"?>
<calcChain xmlns="http://schemas.openxmlformats.org/spreadsheetml/2006/main">
  <c r="D23" i="12" l="1"/>
  <c r="E23" i="13"/>
  <c r="D23" i="13"/>
  <c r="E39" i="12" l="1"/>
  <c r="F30" i="19" s="1"/>
  <c r="I38" i="7"/>
  <c r="H38" i="7"/>
  <c r="G38" i="7"/>
  <c r="E39" i="13" l="1"/>
  <c r="J13" i="7" l="1"/>
  <c r="I12" i="8" s="1"/>
  <c r="D39" i="13" l="1"/>
  <c r="D38" i="7" l="1"/>
  <c r="C38" i="7" l="1"/>
  <c r="I28" i="8" l="1"/>
  <c r="I26" i="8"/>
  <c r="I29" i="8"/>
  <c r="I27" i="8"/>
  <c r="E38" i="7" l="1"/>
  <c r="I25" i="8" l="1"/>
  <c r="I24" i="8"/>
  <c r="I23" i="8"/>
  <c r="H30" i="8"/>
  <c r="G30" i="8"/>
  <c r="F30" i="8"/>
  <c r="E30" i="8"/>
  <c r="D30" i="8"/>
  <c r="I22" i="8" l="1"/>
  <c r="C30" i="8"/>
  <c r="I30" i="8" l="1"/>
  <c r="J33" i="7" l="1"/>
  <c r="J29" i="7"/>
  <c r="J28" i="7"/>
  <c r="J27" i="7"/>
  <c r="J26" i="7"/>
  <c r="J25" i="7"/>
  <c r="J24" i="7"/>
  <c r="J22" i="7"/>
  <c r="J21" i="7"/>
  <c r="J20" i="7"/>
  <c r="J19" i="7"/>
  <c r="J18" i="7"/>
  <c r="I30" i="7"/>
  <c r="I23" i="7"/>
  <c r="J30" i="7" l="1"/>
  <c r="I31" i="7"/>
  <c r="F26" i="7" l="1"/>
  <c r="F37" i="7"/>
  <c r="F36" i="7"/>
  <c r="F35" i="7"/>
  <c r="F34" i="7"/>
  <c r="F17" i="7"/>
  <c r="F16" i="7"/>
  <c r="F30" i="9"/>
  <c r="C30" i="9"/>
  <c r="D21" i="9"/>
  <c r="G28" i="19"/>
  <c r="G33" i="9"/>
  <c r="I33" i="8"/>
  <c r="E30" i="12"/>
  <c r="E30" i="19" s="1"/>
  <c r="E23" i="12"/>
  <c r="D30" i="19" s="1"/>
  <c r="J36" i="7"/>
  <c r="J35" i="7"/>
  <c r="J34" i="7"/>
  <c r="H30" i="7"/>
  <c r="G30" i="7"/>
  <c r="H23" i="7"/>
  <c r="G23" i="7"/>
  <c r="J17" i="7"/>
  <c r="J16" i="7"/>
  <c r="E30" i="13"/>
  <c r="F21" i="9"/>
  <c r="E21" i="9"/>
  <c r="D30" i="9"/>
  <c r="E30" i="9"/>
  <c r="G14" i="9"/>
  <c r="G25" i="9"/>
  <c r="G29" i="9"/>
  <c r="H21" i="8"/>
  <c r="G19" i="9"/>
  <c r="G22" i="9"/>
  <c r="I19" i="8"/>
  <c r="G26" i="9"/>
  <c r="C21" i="9"/>
  <c r="G16" i="9"/>
  <c r="G18" i="9"/>
  <c r="F24" i="7"/>
  <c r="F21" i="7"/>
  <c r="F20" i="7"/>
  <c r="F27" i="7"/>
  <c r="F25" i="7"/>
  <c r="F19" i="7"/>
  <c r="C23" i="7"/>
  <c r="F29" i="7"/>
  <c r="F33" i="7"/>
  <c r="F28" i="7"/>
  <c r="D23" i="7"/>
  <c r="C30" i="7"/>
  <c r="D21" i="8"/>
  <c r="D30" i="7"/>
  <c r="E21" i="8"/>
  <c r="G31" i="7" l="1"/>
  <c r="F38" i="7"/>
  <c r="H30" i="19"/>
  <c r="J38" i="7"/>
  <c r="E31" i="13"/>
  <c r="E40" i="13" s="1"/>
  <c r="E31" i="12"/>
  <c r="E40" i="12" s="1"/>
  <c r="E31" i="9"/>
  <c r="J23" i="7"/>
  <c r="J31" i="7" s="1"/>
  <c r="H31" i="7"/>
  <c r="F22" i="7"/>
  <c r="F18" i="7"/>
  <c r="E30" i="7"/>
  <c r="G17" i="9"/>
  <c r="G20" i="9"/>
  <c r="E31" i="8"/>
  <c r="G23" i="9"/>
  <c r="G24" i="9"/>
  <c r="G28" i="9"/>
  <c r="H24" i="19"/>
  <c r="C31" i="9"/>
  <c r="I15" i="8"/>
  <c r="I16" i="8"/>
  <c r="I18" i="8"/>
  <c r="I14" i="8"/>
  <c r="G21" i="8"/>
  <c r="G31" i="8" s="1"/>
  <c r="I17" i="8"/>
  <c r="I20" i="8"/>
  <c r="G15" i="9"/>
  <c r="G27" i="9"/>
  <c r="F21" i="8"/>
  <c r="H31" i="8"/>
  <c r="H27" i="19"/>
  <c r="H26" i="19"/>
  <c r="E23" i="7"/>
  <c r="D31" i="9"/>
  <c r="C21" i="8"/>
  <c r="D31" i="7"/>
  <c r="C31" i="7"/>
  <c r="F31" i="9"/>
  <c r="H20" i="19" l="1"/>
  <c r="F23" i="7"/>
  <c r="D31" i="8"/>
  <c r="F30" i="7"/>
  <c r="G31" i="9"/>
  <c r="E31" i="7"/>
  <c r="G21" i="9"/>
  <c r="F31" i="8"/>
  <c r="H19" i="19"/>
  <c r="G30" i="9"/>
  <c r="I21" i="8"/>
  <c r="C31" i="8"/>
  <c r="H25" i="19"/>
  <c r="H23" i="19" l="1"/>
  <c r="H22" i="19"/>
  <c r="F31" i="7"/>
  <c r="I31" i="8"/>
  <c r="H21" i="19"/>
  <c r="H18" i="19"/>
  <c r="D30" i="12" l="1"/>
  <c r="D30" i="13"/>
  <c r="E28" i="19" l="1"/>
  <c r="D39" i="12" l="1"/>
  <c r="D31" i="12" l="1"/>
  <c r="D40" i="12" s="1"/>
  <c r="D31" i="13" l="1"/>
  <c r="D28" i="19" l="1"/>
  <c r="D40" i="13" l="1"/>
  <c r="H14" i="19"/>
  <c r="C39" i="7" l="1"/>
  <c r="H15" i="19" l="1"/>
  <c r="I39" i="7"/>
  <c r="G39" i="7"/>
  <c r="H39" i="7"/>
  <c r="E39" i="7"/>
  <c r="H17" i="19"/>
  <c r="J39" i="7"/>
  <c r="D39" i="7"/>
  <c r="F39" i="7" l="1"/>
  <c r="F28" i="19"/>
  <c r="H16" i="19"/>
  <c r="H28" i="19" s="1"/>
</calcChain>
</file>

<file path=xl/sharedStrings.xml><?xml version="1.0" encoding="utf-8"?>
<sst xmlns="http://schemas.openxmlformats.org/spreadsheetml/2006/main" count="166" uniqueCount="95">
  <si>
    <t>Zuzeneko zergak / Impuestos directos</t>
  </si>
  <si>
    <t>Zeharkako zergak / Impuestos indirectos</t>
  </si>
  <si>
    <t>Tasa eta prezio publikoak / Tasas y precios públicos</t>
  </si>
  <si>
    <t>Transferentzia arruntak / Transferencias corrientes</t>
  </si>
  <si>
    <t>Ondare sarrerak / Ingresos patrimoniales</t>
  </si>
  <si>
    <t>Inbertsio errealen besteranganatzea / Enajenación de inversiones reales</t>
  </si>
  <si>
    <t>Kapital transferentzia eta subentzioak / Transferencias y subvenciones de capital</t>
  </si>
  <si>
    <t>Langileri gastuak / Gastos de personal</t>
  </si>
  <si>
    <t>Ondasun arrunten eta zerbitzuen erosketa / Compra de bienes corrientes y servicios</t>
  </si>
  <si>
    <t>Finantza gastuak / Gastos financieros</t>
  </si>
  <si>
    <t>Transferentzia eta subentzio arruntak / Transferencias y subvenciones corrientes</t>
  </si>
  <si>
    <t>Inbertsio errealak / Inversiones reales</t>
  </si>
  <si>
    <t xml:space="preserve">Kapital ekarpenak / Aportaciones de Capital </t>
  </si>
  <si>
    <t>Ordainketa geroratuko erosketak / Adquisiciones con pago aplazado</t>
  </si>
  <si>
    <t>Finantza trukaketaren eragiketak / Operaciones de permuta financiera (SWAPS)</t>
  </si>
  <si>
    <t>DOIKUNTZAK / AJUSTES</t>
  </si>
  <si>
    <t>GUZTIRA / TOTAL</t>
  </si>
  <si>
    <t>Negozio kopuruen zenbateko garbia / Importe neto de cifra negocios</t>
  </si>
  <si>
    <t>Diru sarrera gehigarriak eta ohiko kudeaketak eragindako bestelako diru sarrerak. / Ingresos accesorios y otros ingresos de la gestión corriente</t>
  </si>
  <si>
    <t>Dirulaguntzak eta transferentzia arruntak / Subvenciones y transferencias corrientes</t>
  </si>
  <si>
    <t>Finantzetako diru sarrerak (interesak) / Ingresos financieros por intereses</t>
  </si>
  <si>
    <t>Ez-ohiko sarrerak / Ingresos excepcionales</t>
  </si>
  <si>
    <t>Ondare ekarpenak / Aportaciones patrimoniales</t>
  </si>
  <si>
    <t>Jaso beharreko kapital dirulaguntzak / Subvenciones de capital a recibir</t>
  </si>
  <si>
    <t>Hornikuntzak / Aprovisionamientos</t>
  </si>
  <si>
    <t>Langile gastuak / Gastos de personal</t>
  </si>
  <si>
    <t>Ustiapeneko bestelako gastuak / Otros gastos de explotación</t>
  </si>
  <si>
    <t>Finantza gastuak eta parekatuak / Gastos financieros y asimilados</t>
  </si>
  <si>
    <t>Ez-ohiko gastuak / Gastos excepcionales</t>
  </si>
  <si>
    <t>Ibilgetu materialen, ibilgetu ukiezinen eta higiezin inbertsioetako aldaketak; izakinetakoak / Variaciones del Inmovilizado material e intangible; de inversiones inmobiliarias; de existencias</t>
  </si>
  <si>
    <t>Laguntzak, transferentziak eta emandako dirulaguntzak / Ayudas, transferencias y subvenciones concedidas</t>
  </si>
  <si>
    <t>Laguntzak, transferentziak eta emandako dirulaguntzak / 
Ayudas, transferencias y subvenciones concedidas</t>
  </si>
  <si>
    <t>FUNDAZIOAK / FUNDACIONES</t>
  </si>
  <si>
    <t xml:space="preserve">DIRU SARREREN ETA GASTUEN ARTEKO ALDEA / DIFERENCIA INGRESOS - GASTOS </t>
  </si>
  <si>
    <t>DOIKUNTZAK, GUZTIRA / TOTAL AJUSTES</t>
  </si>
  <si>
    <t>EZ-MERKATUKO SOZIETATE PUBLIKOAK (FINANTZAKOAK) / SOCIEDADES PÚBLICAS NO MERCADO (FINANCIERAS)</t>
  </si>
  <si>
    <t>I.F.B.S.</t>
  </si>
  <si>
    <t>I.F.J</t>
  </si>
  <si>
    <t>Finantza-errentamendua / Arrendamiento Financiero</t>
  </si>
  <si>
    <t>Erakunde Publikoaren Sektorea / 
Entidad del Sector Público</t>
  </si>
  <si>
    <t>Arabako Foru Aldundia / Diputación Foral de Álava</t>
  </si>
  <si>
    <t>Gizarte Ongizaterako Foru Erakundea / 
Instituto Foral de Bienestar Social</t>
  </si>
  <si>
    <t>Gazteriaren Foru Erakundea / Instituto Foral de Juventud</t>
  </si>
  <si>
    <t>Arabako Kalkulu Gunea / Centro de Cálculo</t>
  </si>
  <si>
    <t>Indesa 2010</t>
  </si>
  <si>
    <t>Aldalur Araba SL / Aldalur Araba S.L.</t>
  </si>
  <si>
    <t>Santa Maria Katedrala Fund./ Fundación Catedral Santa Maria</t>
  </si>
  <si>
    <t>Artium Fundazioa / Fundación Artium</t>
  </si>
  <si>
    <t>Añanako Gatz Harana Fundazioa / Fundación Valle Salado</t>
  </si>
  <si>
    <t xml:space="preserve">ARABAKO FORU SEKTORE PUBLIKO BATERATUAREN, GUZTIRA / </t>
  </si>
  <si>
    <t>ARABAKO FORU SEKTORE PUBLIKO BATERATUAREN, GUZTIRA / 
TOTAL CONSOLIDADO SECTOR PÚBLICO DE ÁLAVA - DFA / OOAA / SSPP / CONSORCIOS</t>
  </si>
  <si>
    <t>Kirolaraba Fundazioa / Fundación Kirolaraba</t>
  </si>
  <si>
    <t>B.F.A.</t>
  </si>
  <si>
    <t>Arabako Foru Suhiltzaileak / Bomberos Forales de Álava</t>
  </si>
  <si>
    <t>Araba Garapen Agentzia  /  Alava Agencia de Desarrollo</t>
  </si>
  <si>
    <t>Bukatuta eta fabrikazio aldian dauden Galera eta Irabazien kontuko produktuen  izakinen aldakuntza  / Variación de existencias de productos terminados y en curso de fabricación de la cuenta de PyG</t>
  </si>
  <si>
    <t>Arabako Lanak SAU (likidazioan) / Arabako Lanak SAU (en liquidación)</t>
  </si>
  <si>
    <t>Arrabarri SA (Arabako Lanak SAUren menpekoa) / Arabarri (dependiente de Arabako Lanak, SAU)</t>
  </si>
  <si>
    <t>Araba Garapen A./ A.A. Desarrollo</t>
  </si>
  <si>
    <t>Arabako Kalkulu Gunea / CCASA</t>
  </si>
  <si>
    <t>Indesa 2010 S.L.</t>
  </si>
  <si>
    <t>Aldalur</t>
  </si>
  <si>
    <r>
      <t xml:space="preserve">Arabako Lanak </t>
    </r>
    <r>
      <rPr>
        <b/>
        <sz val="8"/>
        <rFont val="Calibri"/>
        <family val="2"/>
        <scheme val="minor"/>
      </rPr>
      <t>(likidazioan / en likidación)</t>
    </r>
  </si>
  <si>
    <r>
      <t xml:space="preserve">Arabarri
</t>
    </r>
    <r>
      <rPr>
        <b/>
        <sz val="8"/>
        <rFont val="Calibri"/>
        <family val="2"/>
        <scheme val="minor"/>
      </rPr>
      <t>(A. Lanak SAUren menpekoa / dependiente de A.Lanak)</t>
    </r>
  </si>
  <si>
    <t>ORGANISMO AUTONOMOAK:   GIZARTE ONGIZATERAKO FORU ERAKUNDEA /  GAZTERIAREN FORU ERAKUNDEA / ARABAKO FORU SUHILTZAILEAK</t>
  </si>
  <si>
    <t>ORGANISMOS AUTÓNOMOS: INSTITUTO FORAL DE BIENESTAR SOCIAL - INSTITUTO FORAL DE JUVENTUD / BOMBEROS FORALES DE ÁLAVA</t>
  </si>
  <si>
    <t>ARABAKO FORU ALDUNDIA / DIPUTACIÓN FORAL DE ÁLAVA</t>
  </si>
  <si>
    <t>2017ko ARABAKO FORU SEKTORE PUBLIKO BATERATUAREN, GUZTIRA
TOTAL 2017 SECTOR PUBLICO CONSOLIDADO</t>
  </si>
  <si>
    <t>TOTAL CONSOLIDADO SECTOR PÚBLICO DE ALAVA (DFA-OOAA-SSPP-FUNDACIONES)</t>
  </si>
  <si>
    <t>Diru Sarrera Ez-Finantzarioa / Ingreso No Financiero</t>
  </si>
  <si>
    <t>Gastu Ez-Finantzarioa / Gasto No Financiero</t>
  </si>
  <si>
    <t xml:space="preserve">I.F.J </t>
  </si>
  <si>
    <t>2018ko ARABAKO FORU SEKTORE PUBLIKO BATERATUAREN, GUZTIRA
TOTAL 2018 SECTOR PUBLICO CONSOLIDADO</t>
  </si>
  <si>
    <t>Transferentzia eta dirulaguntza arruntak / Transferencias y subvenciones corrientes</t>
  </si>
  <si>
    <t>Kapital transferentziak eta dirulaguntzak / Transferencias y subvenciones de capital</t>
  </si>
  <si>
    <t>Kapitulu 1diru sarrerak biltzearen doikuntza / Ajuste por recaudación ingresos Capítulo 1</t>
  </si>
  <si>
    <t>Kapitulu 2 diru sarrerak biltzearen doikuntza / Ajuste por recaudación ingresos Capítulo 2</t>
  </si>
  <si>
    <t>Kapitulu 3diru sarrerak biltzearen doikuntza / Ajuste por recaudación ingresos Capítulo 3</t>
  </si>
  <si>
    <t>Erakundearen beraren doikuntzak / Ajustes Propia Entidad</t>
  </si>
  <si>
    <t>Eragiketen barneko doikuntzak
 / Ajustes Por Operaciones Internas</t>
  </si>
  <si>
    <t>Inbertsio errealak besterantzea / Enajenación de inversiones reales</t>
  </si>
  <si>
    <t>Kirolaraba</t>
  </si>
  <si>
    <t>Santa Maria Katedrala / Catedral de Santa María</t>
  </si>
  <si>
    <t>Artium</t>
  </si>
  <si>
    <t>Gatz Harana / Valle Salado</t>
  </si>
  <si>
    <t>EZ FINANTZARIOKO DIRU SARRERAK, GUZTIRA / TOTAL INGRESOS NO FINANCIEROS</t>
  </si>
  <si>
    <t>EZ FINANTZARIOKO GASTUAK, GUZTIRA / TOTAL GASTOS NO FINANCIEROS</t>
  </si>
  <si>
    <t>EZ FINANTZARIOKO DIRU SARRERAK, GUZTIRA / 
TOTAL INGRESOS NO FINANCIEROS</t>
  </si>
  <si>
    <t>LIKIDAZIOA / LIQUIDACIÓN</t>
  </si>
  <si>
    <t>2018ko LIKIDAZIOA / LIQUIDACIÓN 2018</t>
  </si>
  <si>
    <t>2017ko LIKIDAZIOA / LIQUIDACIÓN 2017</t>
  </si>
  <si>
    <t>FINANTZAKETA AHALMENA/ BEHARRA
CAPACIDAD/ NECESIDAD FINANCIACIÓN</t>
  </si>
  <si>
    <t>2018ko FINANTZAKETA AHALMENA/ BEHARRA
CAPACIDAD/ NECESIDAD FINANCIACIÓN 2018</t>
  </si>
  <si>
    <t>2017ko FINANTZAKETA AHALMENA/ BEHARRA
CAPACIDAD/ NECESIDAD FINANCIACIÓN 2017</t>
  </si>
  <si>
    <t>Finantzaketa ahalmena /beharra, Guztira //
Total Necesidad/
Capacidad Financiación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</si>
</sst>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\ "/>
    <numFmt numFmtId="165" formatCode="dd/mm/yy"/>
    <numFmt numFmtId="166" formatCode="\ \ \ @"/>
    <numFmt numFmtId="167" formatCode="#,##0.0_);\(#,##0.0\)"/>
  </numFmts>
  <fonts count="23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Calibri"/>
      <family val="2"/>
    </font>
    <font>
      <b/>
      <u/>
      <sz val="12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u/>
      <sz val="12"/>
      <name val="Comic Sans MS"/>
      <family val="4"/>
    </font>
    <font>
      <b/>
      <sz val="10"/>
      <name val="Helv"/>
    </font>
    <font>
      <sz val="10"/>
      <name val="Courier"/>
      <family val="3"/>
    </font>
    <font>
      <b/>
      <sz val="14"/>
      <name val="Comic Sans MS"/>
      <family val="4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gray125">
        <fgColor indexed="8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55"/>
      </top>
      <bottom style="double">
        <color indexed="55"/>
      </bottom>
      <diagonal/>
    </border>
    <border>
      <left/>
      <right/>
      <top style="double">
        <color indexed="55"/>
      </top>
      <bottom style="double">
        <color indexed="55"/>
      </bottom>
      <diagonal/>
    </border>
    <border>
      <left style="double">
        <color indexed="23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/>
      <right/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/>
      <right/>
      <top/>
      <bottom style="hair">
        <color indexed="2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55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23"/>
      </bottom>
      <diagonal/>
    </border>
    <border>
      <left style="double">
        <color indexed="23"/>
      </left>
      <right style="thin">
        <color indexed="64"/>
      </right>
      <top/>
      <bottom style="hair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23"/>
      </left>
      <right style="thin">
        <color indexed="64"/>
      </right>
      <top style="double">
        <color indexed="55"/>
      </top>
      <bottom style="double">
        <color indexed="55"/>
      </bottom>
      <diagonal/>
    </border>
    <border>
      <left style="double">
        <color indexed="23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double">
        <color indexed="23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55"/>
      </top>
      <bottom style="thin">
        <color indexed="64"/>
      </bottom>
      <diagonal/>
    </border>
    <border>
      <left style="double">
        <color indexed="23"/>
      </left>
      <right style="thin">
        <color indexed="64"/>
      </right>
      <top style="double">
        <color indexed="55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double">
        <color indexed="23"/>
      </left>
      <right style="thin">
        <color indexed="64"/>
      </right>
      <top style="double">
        <color indexed="55"/>
      </top>
      <bottom/>
      <diagonal/>
    </border>
    <border>
      <left style="thin">
        <color indexed="64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double">
        <color indexed="23"/>
      </left>
      <right/>
      <top/>
      <bottom/>
      <diagonal/>
    </border>
    <border>
      <left style="double">
        <color indexed="23"/>
      </left>
      <right/>
      <top style="double">
        <color indexed="55"/>
      </top>
      <bottom style="double">
        <color indexed="55"/>
      </bottom>
      <diagonal/>
    </border>
    <border>
      <left style="double">
        <color indexed="23"/>
      </left>
      <right/>
      <top style="double">
        <color indexed="55"/>
      </top>
      <bottom/>
      <diagonal/>
    </border>
    <border>
      <left style="double">
        <color indexed="23"/>
      </left>
      <right/>
      <top/>
      <bottom style="hair">
        <color indexed="23"/>
      </bottom>
      <diagonal/>
    </border>
    <border>
      <left style="double">
        <color indexed="23"/>
      </left>
      <right/>
      <top style="double">
        <color indexed="23"/>
      </top>
      <bottom style="double">
        <color indexed="23"/>
      </bottom>
      <diagonal/>
    </border>
    <border>
      <left style="double">
        <color indexed="23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hair">
        <color indexed="23"/>
      </top>
      <bottom style="thin">
        <color theme="0" tint="-0.34998626667073579"/>
      </bottom>
      <diagonal/>
    </border>
    <border>
      <left/>
      <right/>
      <top style="hair">
        <color indexed="23"/>
      </top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 style="hair">
        <color indexed="23"/>
      </top>
      <bottom style="thin">
        <color theme="0" tint="-0.34998626667073579"/>
      </bottom>
      <diagonal/>
    </border>
    <border>
      <left style="thin">
        <color indexed="64"/>
      </left>
      <right/>
      <top style="double">
        <color indexed="23"/>
      </top>
      <bottom style="thin">
        <color theme="0" tint="-0.34998626667073579"/>
      </bottom>
      <diagonal/>
    </border>
    <border>
      <left style="hair">
        <color indexed="64"/>
      </left>
      <right style="thin">
        <color indexed="64"/>
      </right>
      <top style="double">
        <color indexed="23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hair">
        <color indexed="23"/>
      </top>
      <bottom style="thin">
        <color theme="0" tint="-0.24994659260841701"/>
      </bottom>
      <diagonal/>
    </border>
    <border>
      <left style="thin">
        <color indexed="64"/>
      </left>
      <right/>
      <top style="hair">
        <color indexed="23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indexed="23"/>
      </top>
      <bottom style="hair">
        <color indexed="2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indexed="23"/>
      </top>
      <bottom style="thin">
        <color theme="0" tint="-0.34998626667073579"/>
      </bottom>
      <diagonal/>
    </border>
    <border>
      <left style="thin">
        <color theme="0" tint="-0.34998626667073579"/>
      </left>
      <right style="hair">
        <color indexed="64"/>
      </right>
      <top style="double">
        <color indexed="23"/>
      </top>
      <bottom style="thin">
        <color theme="0" tint="-0.34998626667073579"/>
      </bottom>
      <diagonal/>
    </border>
    <border>
      <left style="thin">
        <color theme="0" tint="-0.34998626667073579"/>
      </left>
      <right style="hair">
        <color indexed="64"/>
      </right>
      <top/>
      <bottom style="hair">
        <color indexed="23"/>
      </bottom>
      <diagonal/>
    </border>
    <border>
      <left style="thin">
        <color indexed="64"/>
      </left>
      <right/>
      <top style="hair">
        <color indexed="64"/>
      </top>
      <bottom style="thin">
        <color theme="0" tint="-0.24994659260841701"/>
      </bottom>
      <diagonal/>
    </border>
    <border>
      <left/>
      <right/>
      <top style="hair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hair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23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indexed="23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hair">
        <color indexed="23"/>
      </top>
      <bottom style="thin">
        <color theme="0" tint="-0.24994659260841701"/>
      </bottom>
      <diagonal/>
    </border>
    <border>
      <left style="double">
        <color indexed="23"/>
      </left>
      <right style="thin">
        <color indexed="64"/>
      </right>
      <top style="hair">
        <color indexed="23"/>
      </top>
      <bottom style="thin">
        <color theme="0" tint="-0.24994659260841701"/>
      </bottom>
      <diagonal/>
    </border>
    <border>
      <left style="thin">
        <color theme="0" tint="-0.34998626667073579"/>
      </left>
      <right style="hair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hair">
        <color indexed="23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indexed="23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24994659260841701"/>
      </bottom>
      <diagonal/>
    </border>
    <border>
      <left style="double">
        <color indexed="23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double">
        <color indexed="23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indexed="55"/>
      </top>
      <bottom style="double">
        <color indexed="55"/>
      </bottom>
      <diagonal/>
    </border>
    <border>
      <left style="thin">
        <color theme="0" tint="-0.34998626667073579"/>
      </left>
      <right/>
      <top style="double">
        <color indexed="55"/>
      </top>
      <bottom style="double">
        <color indexed="55"/>
      </bottom>
      <diagonal/>
    </border>
    <border>
      <left style="thin">
        <color theme="0" tint="-0.34998626667073579"/>
      </left>
      <right/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n">
        <color theme="0" tint="-0.34998626667073579"/>
      </left>
      <right style="hair">
        <color indexed="64"/>
      </right>
      <top style="double">
        <color indexed="55"/>
      </top>
      <bottom style="double">
        <color indexed="55"/>
      </bottom>
      <diagonal/>
    </border>
    <border>
      <left style="thin">
        <color theme="0" tint="-0.34998626667073579"/>
      </left>
      <right/>
      <top style="double">
        <color indexed="55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indexed="55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 style="hair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double">
        <color indexed="55"/>
      </top>
      <bottom/>
      <diagonal/>
    </border>
    <border>
      <left style="double">
        <color theme="0" tint="-0.34998626667073579"/>
      </left>
      <right style="thin">
        <color indexed="64"/>
      </right>
      <top/>
      <bottom/>
      <diagonal/>
    </border>
    <border>
      <left style="double">
        <color theme="0" tint="-0.34998626667073579"/>
      </left>
      <right style="thin">
        <color indexed="64"/>
      </right>
      <top style="double">
        <color indexed="55"/>
      </top>
      <bottom style="double">
        <color indexed="55"/>
      </bottom>
      <diagonal/>
    </border>
    <border>
      <left style="double">
        <color theme="0" tint="-0.34998626667073579"/>
      </left>
      <right style="thin">
        <color indexed="64"/>
      </right>
      <top style="double">
        <color indexed="55"/>
      </top>
      <bottom/>
      <diagonal/>
    </border>
    <border>
      <left style="double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double">
        <color theme="0" tint="-0.34998626667073579"/>
      </left>
      <right style="thin">
        <color indexed="64"/>
      </right>
      <top style="double">
        <color indexed="23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/>
      <bottom style="thin">
        <color indexed="64"/>
      </bottom>
      <diagonal/>
    </border>
    <border>
      <left style="double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thin">
        <color theme="0" tint="-0.24994659260841701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55"/>
      </top>
      <bottom style="double">
        <color indexed="55"/>
      </bottom>
      <diagonal/>
    </border>
    <border>
      <left style="double">
        <color theme="0" tint="-0.34998626667073579"/>
      </left>
      <right style="double">
        <color theme="0" tint="-0.34998626667073579"/>
      </right>
      <top style="hair">
        <color indexed="23"/>
      </top>
      <bottom style="thin">
        <color theme="0" tint="-0.24994659260841701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55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23"/>
      </top>
      <bottom style="double">
        <color indexed="23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23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55"/>
      </top>
      <bottom style="thin">
        <color theme="0" tint="-0.34998626667073579"/>
      </bottom>
      <diagonal/>
    </border>
    <border>
      <left/>
      <right/>
      <top style="thin">
        <color indexed="55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55"/>
      </left>
      <right style="thin">
        <color indexed="55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double">
        <color indexed="23"/>
      </left>
      <right/>
      <top style="thin">
        <color indexed="64"/>
      </top>
      <bottom style="thin">
        <color theme="0" tint="-0.34998626667073579"/>
      </bottom>
      <diagonal/>
    </border>
    <border>
      <left style="double">
        <color indexed="23"/>
      </left>
      <right/>
      <top/>
      <bottom style="thin">
        <color theme="0" tint="-0.34998626667073579"/>
      </bottom>
      <diagonal/>
    </border>
    <border>
      <left style="double">
        <color indexed="23"/>
      </left>
      <right/>
      <top style="hair">
        <color indexed="64"/>
      </top>
      <bottom style="thin">
        <color theme="0" tint="-0.24994659260841701"/>
      </bottom>
      <diagonal/>
    </border>
    <border>
      <left style="double">
        <color indexed="23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23"/>
      </left>
      <right/>
      <top style="hair">
        <color indexed="23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double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double">
        <color indexed="64"/>
      </left>
      <right style="thin">
        <color theme="0" tint="-0.34998626667073579"/>
      </right>
      <top style="hair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34998626667073579"/>
      </right>
      <top/>
      <bottom/>
      <diagonal/>
    </border>
    <border>
      <left style="double">
        <color indexed="64"/>
      </left>
      <right style="thin">
        <color theme="0" tint="-0.34998626667073579"/>
      </right>
      <top style="double">
        <color indexed="55"/>
      </top>
      <bottom style="double">
        <color indexed="55"/>
      </bottom>
      <diagonal/>
    </border>
    <border>
      <left style="double">
        <color indexed="64"/>
      </left>
      <right style="thin">
        <color theme="0" tint="-0.34998626667073579"/>
      </right>
      <top style="hair">
        <color indexed="23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34998626667073579"/>
      </right>
      <top style="double">
        <color indexed="55"/>
      </top>
      <bottom/>
      <diagonal/>
    </border>
    <border>
      <left style="double">
        <color indexed="64"/>
      </left>
      <right style="thin">
        <color theme="0" tint="-0.34998626667073579"/>
      </right>
      <top style="double">
        <color indexed="23"/>
      </top>
      <bottom style="double">
        <color indexed="23"/>
      </bottom>
      <diagonal/>
    </border>
    <border>
      <left style="double">
        <color indexed="64"/>
      </left>
      <right style="thin">
        <color theme="0" tint="-0.34998626667073579"/>
      </right>
      <top/>
      <bottom style="hair">
        <color indexed="23"/>
      </bottom>
      <diagonal/>
    </border>
    <border>
      <left style="double">
        <color theme="0" tint="-0.499984740745262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499984740745262"/>
      </left>
      <right style="thin">
        <color theme="0" tint="-0.34998626667073579"/>
      </right>
      <top/>
      <bottom style="hair">
        <color indexed="23"/>
      </bottom>
      <diagonal/>
    </border>
    <border>
      <left style="double">
        <color theme="0" tint="-0.499984740745262"/>
      </left>
      <right style="thin">
        <color theme="0" tint="-0.34998626667073579"/>
      </right>
      <top style="double">
        <color indexed="23"/>
      </top>
      <bottom style="double">
        <color indexed="23"/>
      </bottom>
      <diagonal/>
    </border>
    <border>
      <left style="double">
        <color theme="0" tint="-0.499984740745262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indexed="23"/>
      </left>
      <right style="double">
        <color indexed="23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hair">
        <color indexed="23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 style="hair">
        <color indexed="23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5">
    <xf numFmtId="0" fontId="0" fillId="0" borderId="0"/>
    <xf numFmtId="167" fontId="9" fillId="2" borderId="0"/>
    <xf numFmtId="0" fontId="10" fillId="0" borderId="0"/>
    <xf numFmtId="0" fontId="7" fillId="0" borderId="0"/>
    <xf numFmtId="9" fontId="7" fillId="0" borderId="0" applyFont="0" applyFill="0" applyBorder="0" applyAlignment="0" applyProtection="0"/>
  </cellStyleXfs>
  <cellXfs count="240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3" borderId="4" xfId="0" applyFont="1" applyFill="1" applyBorder="1" applyAlignment="1">
      <alignment horizontal="centerContinuous" vertical="center" wrapText="1"/>
    </xf>
    <xf numFmtId="0" fontId="3" fillId="3" borderId="5" xfId="0" applyFont="1" applyFill="1" applyBorder="1" applyAlignment="1">
      <alignment horizontal="centerContinuous" vertical="center" wrapText="1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3" fillId="3" borderId="7" xfId="0" applyFont="1" applyFill="1" applyBorder="1" applyAlignment="1">
      <alignment horizontal="centerContinuous" vertical="center" wrapText="1"/>
    </xf>
    <xf numFmtId="0" fontId="3" fillId="3" borderId="8" xfId="0" applyFont="1" applyFill="1" applyBorder="1" applyAlignment="1">
      <alignment horizontal="centerContinuous" vertical="center" wrapText="1"/>
    </xf>
    <xf numFmtId="0" fontId="3" fillId="3" borderId="9" xfId="0" applyFont="1" applyFill="1" applyBorder="1" applyAlignment="1">
      <alignment horizontal="centerContinuous" vertical="center" wrapText="1"/>
    </xf>
    <xf numFmtId="0" fontId="3" fillId="4" borderId="9" xfId="0" applyFont="1" applyFill="1" applyBorder="1" applyAlignment="1">
      <alignment horizontal="centerContinuous" vertical="center" wrapText="1"/>
    </xf>
    <xf numFmtId="0" fontId="3" fillId="4" borderId="10" xfId="0" applyFont="1" applyFill="1" applyBorder="1" applyAlignment="1">
      <alignment horizontal="centerContinuous" vertical="center" wrapText="1"/>
    </xf>
    <xf numFmtId="0" fontId="3" fillId="3" borderId="10" xfId="0" applyFont="1" applyFill="1" applyBorder="1" applyAlignment="1">
      <alignment horizontal="centerContinuous" vertical="center" wrapText="1"/>
    </xf>
    <xf numFmtId="4" fontId="1" fillId="0" borderId="0" xfId="0" applyNumberFormat="1" applyFont="1" applyAlignment="1">
      <alignment vertical="center"/>
    </xf>
    <xf numFmtId="0" fontId="3" fillId="4" borderId="12" xfId="0" applyFont="1" applyFill="1" applyBorder="1" applyAlignment="1">
      <alignment horizontal="centerContinuous" vertical="center" wrapText="1"/>
    </xf>
    <xf numFmtId="0" fontId="3" fillId="4" borderId="13" xfId="0" applyFont="1" applyFill="1" applyBorder="1" applyAlignment="1">
      <alignment horizontal="centerContinuous" vertical="center" wrapText="1"/>
    </xf>
    <xf numFmtId="2" fontId="1" fillId="0" borderId="0" xfId="0" applyNumberFormat="1" applyFont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5" fillId="0" borderId="44" xfId="0" applyFont="1" applyBorder="1" applyAlignment="1">
      <alignment horizontal="centerContinuous" vertical="center"/>
    </xf>
    <xf numFmtId="0" fontId="5" fillId="0" borderId="36" xfId="0" applyFont="1" applyBorder="1" applyAlignment="1">
      <alignment horizontal="centerContinuous" vertical="center"/>
    </xf>
    <xf numFmtId="0" fontId="6" fillId="0" borderId="45" xfId="0" applyFont="1" applyBorder="1" applyAlignment="1">
      <alignment horizontal="centerContinuous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vertical="center" wrapText="1"/>
    </xf>
    <xf numFmtId="0" fontId="6" fillId="0" borderId="55" xfId="0" applyFont="1" applyBorder="1" applyAlignment="1">
      <alignment horizontal="centerContinuous" vertical="center"/>
    </xf>
    <xf numFmtId="0" fontId="6" fillId="0" borderId="56" xfId="0" applyFont="1" applyBorder="1" applyAlignment="1">
      <alignment horizontal="centerContinuous" vertical="center"/>
    </xf>
    <xf numFmtId="0" fontId="1" fillId="0" borderId="58" xfId="0" applyFont="1" applyBorder="1" applyAlignment="1">
      <alignment horizontal="center" vertical="center"/>
    </xf>
    <xf numFmtId="0" fontId="1" fillId="0" borderId="59" xfId="0" applyFont="1" applyBorder="1" applyAlignment="1">
      <alignment vertical="center" wrapText="1"/>
    </xf>
    <xf numFmtId="164" fontId="1" fillId="0" borderId="60" xfId="0" applyNumberFormat="1" applyFont="1" applyBorder="1" applyAlignment="1">
      <alignment vertical="center"/>
    </xf>
    <xf numFmtId="164" fontId="1" fillId="0" borderId="62" xfId="0" applyNumberFormat="1" applyFont="1" applyBorder="1" applyAlignment="1">
      <alignment vertical="center"/>
    </xf>
    <xf numFmtId="0" fontId="15" fillId="3" borderId="4" xfId="0" applyFont="1" applyFill="1" applyBorder="1" applyAlignment="1">
      <alignment horizontal="centerContinuous" vertical="center" wrapText="1"/>
    </xf>
    <xf numFmtId="0" fontId="15" fillId="3" borderId="5" xfId="0" applyFont="1" applyFill="1" applyBorder="1" applyAlignment="1">
      <alignment horizontal="centerContinuous" vertical="center" wrapText="1"/>
    </xf>
    <xf numFmtId="0" fontId="15" fillId="0" borderId="0" xfId="0" applyFont="1" applyAlignment="1">
      <alignment vertical="center"/>
    </xf>
    <xf numFmtId="0" fontId="15" fillId="3" borderId="7" xfId="0" applyFont="1" applyFill="1" applyBorder="1" applyAlignment="1">
      <alignment horizontal="centerContinuous" vertical="center" wrapText="1"/>
    </xf>
    <xf numFmtId="0" fontId="15" fillId="3" borderId="8" xfId="0" applyFont="1" applyFill="1" applyBorder="1" applyAlignment="1">
      <alignment horizontal="centerContinuous" vertical="center" wrapText="1"/>
    </xf>
    <xf numFmtId="0" fontId="15" fillId="4" borderId="10" xfId="0" applyFont="1" applyFill="1" applyBorder="1" applyAlignment="1">
      <alignment horizontal="centerContinuous" vertical="center" wrapText="1"/>
    </xf>
    <xf numFmtId="0" fontId="15" fillId="4" borderId="9" xfId="0" applyFont="1" applyFill="1" applyBorder="1" applyAlignment="1">
      <alignment horizontal="centerContinuous" vertical="center" wrapText="1"/>
    </xf>
    <xf numFmtId="0" fontId="15" fillId="3" borderId="10" xfId="0" applyFont="1" applyFill="1" applyBorder="1" applyAlignment="1">
      <alignment horizontal="centerContinuous" vertical="center" wrapText="1"/>
    </xf>
    <xf numFmtId="0" fontId="15" fillId="3" borderId="9" xfId="0" applyFont="1" applyFill="1" applyBorder="1" applyAlignment="1">
      <alignment horizontal="centerContinuous" vertical="center" wrapText="1"/>
    </xf>
    <xf numFmtId="0" fontId="15" fillId="4" borderId="13" xfId="0" applyFont="1" applyFill="1" applyBorder="1" applyAlignment="1">
      <alignment horizontal="centerContinuous" vertical="center" wrapText="1"/>
    </xf>
    <xf numFmtId="0" fontId="15" fillId="4" borderId="12" xfId="0" applyFont="1" applyFill="1" applyBorder="1" applyAlignment="1">
      <alignment horizontal="centerContinuous" vertical="center" wrapText="1"/>
    </xf>
    <xf numFmtId="0" fontId="16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35" xfId="0" applyFont="1" applyBorder="1" applyAlignment="1">
      <alignment vertical="center"/>
    </xf>
    <xf numFmtId="0" fontId="16" fillId="0" borderId="36" xfId="0" applyFont="1" applyBorder="1" applyAlignment="1">
      <alignment vertical="center"/>
    </xf>
    <xf numFmtId="2" fontId="15" fillId="4" borderId="37" xfId="0" applyNumberFormat="1" applyFont="1" applyFill="1" applyBorder="1" applyAlignment="1">
      <alignment horizontal="center" vertical="center" wrapText="1"/>
    </xf>
    <xf numFmtId="164" fontId="15" fillId="3" borderId="78" xfId="0" applyNumberFormat="1" applyFont="1" applyFill="1" applyBorder="1" applyAlignment="1">
      <alignment vertical="center"/>
    </xf>
    <xf numFmtId="164" fontId="15" fillId="3" borderId="79" xfId="0" applyNumberFormat="1" applyFont="1" applyFill="1" applyBorder="1" applyAlignment="1">
      <alignment vertical="center"/>
    </xf>
    <xf numFmtId="164" fontId="15" fillId="4" borderId="17" xfId="0" applyNumberFormat="1" applyFont="1" applyFill="1" applyBorder="1" applyAlignment="1">
      <alignment vertical="center"/>
    </xf>
    <xf numFmtId="164" fontId="15" fillId="4" borderId="80" xfId="0" applyNumberFormat="1" applyFont="1" applyFill="1" applyBorder="1" applyAlignment="1">
      <alignment vertical="center"/>
    </xf>
    <xf numFmtId="164" fontId="15" fillId="4" borderId="18" xfId="0" applyNumberFormat="1" applyFont="1" applyFill="1" applyBorder="1" applyAlignment="1">
      <alignment vertical="center"/>
    </xf>
    <xf numFmtId="164" fontId="15" fillId="4" borderId="81" xfId="0" applyNumberFormat="1" applyFont="1" applyFill="1" applyBorder="1" applyAlignment="1">
      <alignment vertical="center"/>
    </xf>
    <xf numFmtId="164" fontId="15" fillId="4" borderId="19" xfId="0" applyNumberFormat="1" applyFont="1" applyFill="1" applyBorder="1" applyAlignment="1">
      <alignment vertical="center"/>
    </xf>
    <xf numFmtId="164" fontId="15" fillId="3" borderId="82" xfId="0" applyNumberFormat="1" applyFont="1" applyFill="1" applyBorder="1" applyAlignment="1">
      <alignment vertical="center"/>
    </xf>
    <xf numFmtId="0" fontId="15" fillId="4" borderId="20" xfId="0" applyFont="1" applyFill="1" applyBorder="1" applyAlignment="1">
      <alignment horizontal="centerContinuous" vertical="center" wrapText="1"/>
    </xf>
    <xf numFmtId="164" fontId="15" fillId="4" borderId="83" xfId="0" applyNumberFormat="1" applyFont="1" applyFill="1" applyBorder="1" applyAlignment="1">
      <alignment vertical="center"/>
    </xf>
    <xf numFmtId="164" fontId="15" fillId="4" borderId="84" xfId="0" applyNumberFormat="1" applyFont="1" applyFill="1" applyBorder="1" applyAlignment="1">
      <alignment vertical="center"/>
    </xf>
    <xf numFmtId="164" fontId="15" fillId="4" borderId="21" xfId="0" applyNumberFormat="1" applyFont="1" applyFill="1" applyBorder="1" applyAlignment="1">
      <alignment vertical="center"/>
    </xf>
    <xf numFmtId="0" fontId="16" fillId="0" borderId="85" xfId="0" applyFont="1" applyBorder="1" applyAlignment="1">
      <alignment vertical="center"/>
    </xf>
    <xf numFmtId="0" fontId="16" fillId="0" borderId="86" xfId="0" applyFont="1" applyBorder="1" applyAlignment="1">
      <alignment vertical="center"/>
    </xf>
    <xf numFmtId="2" fontId="15" fillId="0" borderId="87" xfId="0" applyNumberFormat="1" applyFont="1" applyBorder="1" applyAlignment="1">
      <alignment horizontal="center" vertical="center" wrapText="1"/>
    </xf>
    <xf numFmtId="2" fontId="15" fillId="0" borderId="88" xfId="0" applyNumberFormat="1" applyFont="1" applyBorder="1" applyAlignment="1">
      <alignment horizontal="center" vertical="center" wrapText="1"/>
    </xf>
    <xf numFmtId="2" fontId="15" fillId="4" borderId="89" xfId="0" applyNumberFormat="1" applyFont="1" applyFill="1" applyBorder="1" applyAlignment="1">
      <alignment horizontal="center" vertical="center" wrapText="1"/>
    </xf>
    <xf numFmtId="165" fontId="15" fillId="0" borderId="0" xfId="0" applyNumberFormat="1" applyFont="1" applyAlignment="1">
      <alignment vertical="center"/>
    </xf>
    <xf numFmtId="164" fontId="17" fillId="0" borderId="60" xfId="0" applyNumberFormat="1" applyFont="1" applyBorder="1" applyAlignment="1">
      <alignment vertical="center"/>
    </xf>
    <xf numFmtId="164" fontId="17" fillId="4" borderId="90" xfId="0" applyNumberFormat="1" applyFont="1" applyFill="1" applyBorder="1" applyAlignment="1">
      <alignment vertical="center"/>
    </xf>
    <xf numFmtId="164" fontId="17" fillId="0" borderId="62" xfId="0" applyNumberFormat="1" applyFont="1" applyBorder="1" applyAlignment="1">
      <alignment vertical="center"/>
    </xf>
    <xf numFmtId="164" fontId="17" fillId="4" borderId="63" xfId="0" applyNumberFormat="1" applyFont="1" applyFill="1" applyBorder="1" applyAlignment="1">
      <alignment vertical="center"/>
    </xf>
    <xf numFmtId="164" fontId="17" fillId="0" borderId="54" xfId="0" applyNumberFormat="1" applyFont="1" applyBorder="1" applyAlignment="1">
      <alignment vertical="center"/>
    </xf>
    <xf numFmtId="164" fontId="17" fillId="4" borderId="6" xfId="0" applyNumberFormat="1" applyFont="1" applyFill="1" applyBorder="1" applyAlignment="1">
      <alignment vertical="center"/>
    </xf>
    <xf numFmtId="164" fontId="18" fillId="3" borderId="79" xfId="0" applyNumberFormat="1" applyFont="1" applyFill="1" applyBorder="1" applyAlignment="1">
      <alignment vertical="center"/>
    </xf>
    <xf numFmtId="164" fontId="18" fillId="4" borderId="17" xfId="0" applyNumberFormat="1" applyFont="1" applyFill="1" applyBorder="1" applyAlignment="1">
      <alignment vertical="center"/>
    </xf>
    <xf numFmtId="164" fontId="17" fillId="0" borderId="65" xfId="0" applyNumberFormat="1" applyFont="1" applyBorder="1" applyAlignment="1">
      <alignment vertical="center"/>
    </xf>
    <xf numFmtId="164" fontId="17" fillId="4" borderId="66" xfId="0" applyNumberFormat="1" applyFont="1" applyFill="1" applyBorder="1" applyAlignment="1">
      <alignment vertical="center"/>
    </xf>
    <xf numFmtId="164" fontId="18" fillId="3" borderId="91" xfId="0" applyNumberFormat="1" applyFont="1" applyFill="1" applyBorder="1" applyAlignment="1">
      <alignment vertical="center"/>
    </xf>
    <xf numFmtId="164" fontId="18" fillId="4" borderId="25" xfId="0" applyNumberFormat="1" applyFont="1" applyFill="1" applyBorder="1" applyAlignment="1">
      <alignment vertical="center"/>
    </xf>
    <xf numFmtId="0" fontId="17" fillId="0" borderId="67" xfId="0" applyFont="1" applyBorder="1" applyAlignment="1">
      <alignment vertical="center"/>
    </xf>
    <xf numFmtId="4" fontId="17" fillId="0" borderId="67" xfId="0" applyNumberFormat="1" applyFont="1" applyBorder="1" applyAlignment="1">
      <alignment vertical="center"/>
    </xf>
    <xf numFmtId="0" fontId="17" fillId="0" borderId="57" xfId="0" applyFont="1" applyBorder="1" applyAlignment="1">
      <alignment vertical="center"/>
    </xf>
    <xf numFmtId="164" fontId="17" fillId="4" borderId="15" xfId="0" applyNumberFormat="1" applyFont="1" applyFill="1" applyBorder="1" applyAlignment="1">
      <alignment vertical="center"/>
    </xf>
    <xf numFmtId="164" fontId="15" fillId="3" borderId="93" xfId="0" applyNumberFormat="1" applyFont="1" applyFill="1" applyBorder="1" applyAlignment="1">
      <alignment vertical="center"/>
    </xf>
    <xf numFmtId="164" fontId="15" fillId="3" borderId="94" xfId="0" applyNumberFormat="1" applyFont="1" applyFill="1" applyBorder="1" applyAlignment="1">
      <alignment vertical="center"/>
    </xf>
    <xf numFmtId="164" fontId="15" fillId="4" borderId="95" xfId="0" applyNumberFormat="1" applyFont="1" applyFill="1" applyBorder="1" applyAlignment="1">
      <alignment vertical="center"/>
    </xf>
    <xf numFmtId="0" fontId="6" fillId="0" borderId="96" xfId="0" applyFont="1" applyBorder="1" applyAlignment="1">
      <alignment horizontal="centerContinuous" vertical="center"/>
    </xf>
    <xf numFmtId="164" fontId="15" fillId="3" borderId="95" xfId="0" applyNumberFormat="1" applyFont="1" applyFill="1" applyBorder="1" applyAlignment="1">
      <alignment vertical="center"/>
    </xf>
    <xf numFmtId="164" fontId="15" fillId="4" borderId="97" xfId="0" applyNumberFormat="1" applyFont="1" applyFill="1" applyBorder="1" applyAlignment="1">
      <alignment vertical="center"/>
    </xf>
    <xf numFmtId="1" fontId="15" fillId="0" borderId="98" xfId="0" applyNumberFormat="1" applyFont="1" applyBorder="1" applyAlignment="1">
      <alignment horizontal="center" vertical="center" wrapText="1"/>
    </xf>
    <xf numFmtId="1" fontId="15" fillId="0" borderId="99" xfId="0" applyNumberFormat="1" applyFont="1" applyBorder="1" applyAlignment="1">
      <alignment horizontal="center" vertical="center" wrapText="1"/>
    </xf>
    <xf numFmtId="164" fontId="15" fillId="3" borderId="103" xfId="0" applyNumberFormat="1" applyFont="1" applyFill="1" applyBorder="1" applyAlignment="1">
      <alignment vertical="center"/>
    </xf>
    <xf numFmtId="164" fontId="15" fillId="3" borderId="105" xfId="0" applyNumberFormat="1" applyFont="1" applyFill="1" applyBorder="1" applyAlignment="1">
      <alignment vertical="center"/>
    </xf>
    <xf numFmtId="164" fontId="15" fillId="4" borderId="106" xfId="0" applyNumberFormat="1" applyFont="1" applyFill="1" applyBorder="1" applyAlignment="1">
      <alignment vertical="center"/>
    </xf>
    <xf numFmtId="0" fontId="6" fillId="0" borderId="107" xfId="0" applyFont="1" applyBorder="1" applyAlignment="1">
      <alignment horizontal="centerContinuous" vertical="center"/>
    </xf>
    <xf numFmtId="164" fontId="15" fillId="3" borderId="106" xfId="0" applyNumberFormat="1" applyFont="1" applyFill="1" applyBorder="1" applyAlignment="1">
      <alignment vertical="center"/>
    </xf>
    <xf numFmtId="164" fontId="15" fillId="4" borderId="108" xfId="0" applyNumberFormat="1" applyFont="1" applyFill="1" applyBorder="1" applyAlignment="1">
      <alignment vertical="center"/>
    </xf>
    <xf numFmtId="0" fontId="15" fillId="0" borderId="13" xfId="0" applyFont="1" applyFill="1" applyBorder="1" applyAlignment="1">
      <alignment horizontal="centerContinuous" vertical="center" wrapText="1"/>
    </xf>
    <xf numFmtId="0" fontId="15" fillId="0" borderId="20" xfId="0" applyFont="1" applyFill="1" applyBorder="1" applyAlignment="1">
      <alignment horizontal="centerContinuous" vertical="center" wrapText="1"/>
    </xf>
    <xf numFmtId="164" fontId="15" fillId="0" borderId="83" xfId="0" applyNumberFormat="1" applyFont="1" applyFill="1" applyBorder="1" applyAlignment="1">
      <alignment vertical="center"/>
    </xf>
    <xf numFmtId="164" fontId="15" fillId="0" borderId="84" xfId="0" applyNumberFormat="1" applyFont="1" applyFill="1" applyBorder="1" applyAlignment="1">
      <alignment vertical="center"/>
    </xf>
    <xf numFmtId="164" fontId="15" fillId="0" borderId="21" xfId="0" applyNumberFormat="1" applyFont="1" applyFill="1" applyBorder="1" applyAlignment="1">
      <alignment vertical="center"/>
    </xf>
    <xf numFmtId="4" fontId="3" fillId="0" borderId="0" xfId="0" applyNumberFormat="1" applyFont="1" applyAlignment="1">
      <alignment vertical="center"/>
    </xf>
    <xf numFmtId="4" fontId="7" fillId="0" borderId="0" xfId="3" applyNumberFormat="1" applyAlignment="1">
      <alignment vertical="center"/>
    </xf>
    <xf numFmtId="4" fontId="1" fillId="0" borderId="0" xfId="3" applyNumberFormat="1" applyFont="1" applyAlignment="1">
      <alignment vertical="center"/>
    </xf>
    <xf numFmtId="0" fontId="7" fillId="0" borderId="0" xfId="3" applyAlignment="1">
      <alignment vertical="center"/>
    </xf>
    <xf numFmtId="0" fontId="7" fillId="0" borderId="0" xfId="3" applyAlignment="1">
      <alignment horizontal="centerContinuous"/>
    </xf>
    <xf numFmtId="0" fontId="7" fillId="0" borderId="0" xfId="3"/>
    <xf numFmtId="0" fontId="7" fillId="0" borderId="0" xfId="3" applyAlignment="1">
      <alignment horizontal="centerContinuous" vertical="center"/>
    </xf>
    <xf numFmtId="165" fontId="15" fillId="0" borderId="0" xfId="3" applyNumberFormat="1" applyFont="1" applyAlignment="1">
      <alignment horizontal="right"/>
    </xf>
    <xf numFmtId="0" fontId="11" fillId="0" borderId="22" xfId="3" applyFont="1" applyBorder="1" applyAlignment="1">
      <alignment horizontal="centerContinuous" vertical="center"/>
    </xf>
    <xf numFmtId="0" fontId="12" fillId="0" borderId="23" xfId="3" applyFont="1" applyBorder="1" applyAlignment="1">
      <alignment horizontal="centerContinuous" vertical="center" wrapText="1"/>
    </xf>
    <xf numFmtId="0" fontId="13" fillId="0" borderId="109" xfId="3" quotePrefix="1" applyFont="1" applyBorder="1" applyAlignment="1">
      <alignment horizontal="center" vertical="center"/>
    </xf>
    <xf numFmtId="0" fontId="13" fillId="0" borderId="110" xfId="3" applyFont="1" applyBorder="1" applyAlignment="1">
      <alignment vertical="center" wrapText="1"/>
    </xf>
    <xf numFmtId="164" fontId="13" fillId="0" borderId="16" xfId="3" applyNumberFormat="1" applyFont="1" applyBorder="1" applyAlignment="1">
      <alignment vertical="center"/>
    </xf>
    <xf numFmtId="164" fontId="14" fillId="3" borderId="111" xfId="3" applyNumberFormat="1" applyFont="1" applyFill="1" applyBorder="1" applyAlignment="1">
      <alignment vertical="center"/>
    </xf>
    <xf numFmtId="0" fontId="13" fillId="0" borderId="0" xfId="3" applyFont="1" applyAlignment="1">
      <alignment vertical="center"/>
    </xf>
    <xf numFmtId="0" fontId="13" fillId="0" borderId="3" xfId="3" quotePrefix="1" applyFont="1" applyBorder="1" applyAlignment="1">
      <alignment horizontal="center" vertical="center"/>
    </xf>
    <xf numFmtId="0" fontId="13" fillId="0" borderId="0" xfId="3" applyFont="1" applyBorder="1" applyAlignment="1">
      <alignment vertical="center" wrapText="1"/>
    </xf>
    <xf numFmtId="164" fontId="13" fillId="0" borderId="53" xfId="3" applyNumberFormat="1" applyFont="1" applyBorder="1" applyAlignment="1">
      <alignment vertical="center"/>
    </xf>
    <xf numFmtId="0" fontId="13" fillId="0" borderId="26" xfId="3" quotePrefix="1" applyFont="1" applyBorder="1" applyAlignment="1">
      <alignment horizontal="center" vertical="center"/>
    </xf>
    <xf numFmtId="0" fontId="13" fillId="0" borderId="27" xfId="3" applyFont="1" applyBorder="1" applyAlignment="1">
      <alignment vertical="center" wrapText="1"/>
    </xf>
    <xf numFmtId="164" fontId="13" fillId="0" borderId="28" xfId="3" applyNumberFormat="1" applyFont="1" applyBorder="1" applyAlignment="1">
      <alignment vertical="center"/>
    </xf>
    <xf numFmtId="164" fontId="14" fillId="3" borderId="112" xfId="3" applyNumberFormat="1" applyFont="1" applyFill="1" applyBorder="1" applyAlignment="1">
      <alignment vertical="center"/>
    </xf>
    <xf numFmtId="0" fontId="14" fillId="5" borderId="113" xfId="3" quotePrefix="1" applyFont="1" applyFill="1" applyBorder="1" applyAlignment="1">
      <alignment horizontal="center" vertical="center"/>
    </xf>
    <xf numFmtId="164" fontId="14" fillId="5" borderId="114" xfId="3" applyNumberFormat="1" applyFont="1" applyFill="1" applyBorder="1" applyAlignment="1">
      <alignment vertical="center"/>
    </xf>
    <xf numFmtId="164" fontId="14" fillId="5" borderId="115" xfId="3" applyNumberFormat="1" applyFont="1" applyFill="1" applyBorder="1" applyAlignment="1">
      <alignment vertical="center"/>
    </xf>
    <xf numFmtId="0" fontId="19" fillId="0" borderId="0" xfId="3" applyFont="1"/>
    <xf numFmtId="0" fontId="19" fillId="0" borderId="0" xfId="3" applyFont="1" applyBorder="1"/>
    <xf numFmtId="0" fontId="19" fillId="0" borderId="0" xfId="3" quotePrefix="1" applyFont="1" applyBorder="1"/>
    <xf numFmtId="2" fontId="19" fillId="0" borderId="0" xfId="3" applyNumberFormat="1" applyFont="1" applyBorder="1"/>
    <xf numFmtId="4" fontId="7" fillId="0" borderId="0" xfId="3" applyNumberFormat="1"/>
    <xf numFmtId="0" fontId="19" fillId="0" borderId="0" xfId="3" quotePrefix="1" applyFont="1"/>
    <xf numFmtId="0" fontId="8" fillId="0" borderId="0" xfId="3" applyFont="1" applyBorder="1" applyAlignment="1">
      <alignment horizontal="centerContinuous" vertical="center" wrapText="1"/>
    </xf>
    <xf numFmtId="0" fontId="14" fillId="5" borderId="116" xfId="3" applyFont="1" applyFill="1" applyBorder="1" applyAlignment="1">
      <alignment horizontal="center" vertical="center" wrapText="1"/>
    </xf>
    <xf numFmtId="0" fontId="13" fillId="0" borderId="116" xfId="3" applyFont="1" applyBorder="1" applyAlignment="1">
      <alignment vertical="center" wrapText="1"/>
    </xf>
    <xf numFmtId="164" fontId="13" fillId="0" borderId="116" xfId="3" applyNumberFormat="1" applyFont="1" applyBorder="1" applyAlignment="1">
      <alignment vertical="center"/>
    </xf>
    <xf numFmtId="164" fontId="14" fillId="0" borderId="117" xfId="3" applyNumberFormat="1" applyFont="1" applyFill="1" applyBorder="1" applyAlignment="1">
      <alignment vertical="center"/>
    </xf>
    <xf numFmtId="164" fontId="18" fillId="4" borderId="80" xfId="0" applyNumberFormat="1" applyFont="1" applyFill="1" applyBorder="1" applyAlignment="1">
      <alignment vertical="center"/>
    </xf>
    <xf numFmtId="164" fontId="18" fillId="3" borderId="80" xfId="0" applyNumberFormat="1" applyFont="1" applyFill="1" applyBorder="1" applyAlignment="1">
      <alignment vertical="center"/>
    </xf>
    <xf numFmtId="164" fontId="18" fillId="4" borderId="18" xfId="0" applyNumberFormat="1" applyFont="1" applyFill="1" applyBorder="1" applyAlignment="1">
      <alignment vertical="center"/>
    </xf>
    <xf numFmtId="2" fontId="15" fillId="4" borderId="120" xfId="0" applyNumberFormat="1" applyFont="1" applyFill="1" applyBorder="1" applyAlignment="1">
      <alignment horizontal="center" vertical="center" wrapText="1"/>
    </xf>
    <xf numFmtId="164" fontId="17" fillId="4" borderId="121" xfId="0" applyNumberFormat="1" applyFont="1" applyFill="1" applyBorder="1" applyAlignment="1">
      <alignment vertical="center"/>
    </xf>
    <xf numFmtId="164" fontId="17" fillId="4" borderId="122" xfId="0" applyNumberFormat="1" applyFont="1" applyFill="1" applyBorder="1" applyAlignment="1">
      <alignment vertical="center"/>
    </xf>
    <xf numFmtId="164" fontId="17" fillId="4" borderId="29" xfId="0" applyNumberFormat="1" applyFont="1" applyFill="1" applyBorder="1" applyAlignment="1">
      <alignment vertical="center"/>
    </xf>
    <xf numFmtId="164" fontId="18" fillId="4" borderId="30" xfId="0" applyNumberFormat="1" applyFont="1" applyFill="1" applyBorder="1" applyAlignment="1">
      <alignment vertical="center"/>
    </xf>
    <xf numFmtId="164" fontId="17" fillId="4" borderId="123" xfId="0" applyNumberFormat="1" applyFont="1" applyFill="1" applyBorder="1" applyAlignment="1">
      <alignment vertical="center"/>
    </xf>
    <xf numFmtId="164" fontId="18" fillId="4" borderId="31" xfId="0" applyNumberFormat="1" applyFont="1" applyFill="1" applyBorder="1" applyAlignment="1">
      <alignment vertical="center"/>
    </xf>
    <xf numFmtId="164" fontId="1" fillId="0" borderId="126" xfId="0" applyNumberFormat="1" applyFont="1" applyBorder="1" applyAlignment="1">
      <alignment vertical="center"/>
    </xf>
    <xf numFmtId="164" fontId="1" fillId="0" borderId="127" xfId="0" applyNumberFormat="1" applyFont="1" applyBorder="1" applyAlignment="1">
      <alignment vertical="center"/>
    </xf>
    <xf numFmtId="164" fontId="18" fillId="3" borderId="129" xfId="0" applyNumberFormat="1" applyFont="1" applyFill="1" applyBorder="1" applyAlignment="1">
      <alignment vertical="center"/>
    </xf>
    <xf numFmtId="164" fontId="18" fillId="3" borderId="131" xfId="0" applyNumberFormat="1" applyFont="1" applyFill="1" applyBorder="1" applyAlignment="1">
      <alignment vertical="center"/>
    </xf>
    <xf numFmtId="164" fontId="15" fillId="4" borderId="132" xfId="0" applyNumberFormat="1" applyFont="1" applyFill="1" applyBorder="1" applyAlignment="1">
      <alignment vertical="center"/>
    </xf>
    <xf numFmtId="164" fontId="17" fillId="0" borderId="126" xfId="0" applyNumberFormat="1" applyFont="1" applyBorder="1" applyAlignment="1">
      <alignment vertical="center"/>
    </xf>
    <xf numFmtId="164" fontId="17" fillId="0" borderId="127" xfId="0" applyNumberFormat="1" applyFont="1" applyBorder="1" applyAlignment="1">
      <alignment vertical="center"/>
    </xf>
    <xf numFmtId="164" fontId="17" fillId="0" borderId="128" xfId="0" applyNumberFormat="1" applyFont="1" applyBorder="1" applyAlignment="1">
      <alignment vertical="center"/>
    </xf>
    <xf numFmtId="164" fontId="17" fillId="0" borderId="130" xfId="0" applyNumberFormat="1" applyFont="1" applyBorder="1" applyAlignment="1">
      <alignment vertical="center"/>
    </xf>
    <xf numFmtId="164" fontId="17" fillId="0" borderId="133" xfId="0" applyNumberFormat="1" applyFont="1" applyBorder="1" applyAlignment="1">
      <alignment vertical="center"/>
    </xf>
    <xf numFmtId="164" fontId="17" fillId="4" borderId="32" xfId="0" applyNumberFormat="1" applyFont="1" applyFill="1" applyBorder="1" applyAlignment="1">
      <alignment vertical="center"/>
    </xf>
    <xf numFmtId="164" fontId="18" fillId="4" borderId="33" xfId="0" applyNumberFormat="1" applyFont="1" applyFill="1" applyBorder="1" applyAlignment="1">
      <alignment vertical="center"/>
    </xf>
    <xf numFmtId="164" fontId="15" fillId="4" borderId="34" xfId="0" applyNumberFormat="1" applyFont="1" applyFill="1" applyBorder="1" applyAlignment="1">
      <alignment vertical="center"/>
    </xf>
    <xf numFmtId="0" fontId="17" fillId="0" borderId="134" xfId="0" applyFont="1" applyBorder="1" applyAlignment="1">
      <alignment vertical="center"/>
    </xf>
    <xf numFmtId="4" fontId="17" fillId="0" borderId="134" xfId="0" applyNumberFormat="1" applyFont="1" applyBorder="1" applyAlignment="1">
      <alignment vertical="center"/>
    </xf>
    <xf numFmtId="0" fontId="17" fillId="0" borderId="135" xfId="0" applyFont="1" applyBorder="1" applyAlignment="1">
      <alignment vertical="center"/>
    </xf>
    <xf numFmtId="164" fontId="18" fillId="3" borderId="136" xfId="0" applyNumberFormat="1" applyFont="1" applyFill="1" applyBorder="1" applyAlignment="1">
      <alignment vertical="center"/>
    </xf>
    <xf numFmtId="164" fontId="15" fillId="4" borderId="137" xfId="0" applyNumberFormat="1" applyFont="1" applyFill="1" applyBorder="1" applyAlignment="1">
      <alignment vertical="center"/>
    </xf>
    <xf numFmtId="0" fontId="21" fillId="0" borderId="124" xfId="0" applyFont="1" applyBorder="1" applyAlignment="1">
      <alignment horizontal="centerContinuous" vertical="center"/>
    </xf>
    <xf numFmtId="0" fontId="21" fillId="0" borderId="77" xfId="0" applyFont="1" applyBorder="1" applyAlignment="1">
      <alignment horizontal="centerContinuous" vertical="center"/>
    </xf>
    <xf numFmtId="0" fontId="21" fillId="0" borderId="86" xfId="0" applyFont="1" applyBorder="1" applyAlignment="1">
      <alignment horizontal="centerContinuous" vertical="center"/>
    </xf>
    <xf numFmtId="0" fontId="21" fillId="0" borderId="119" xfId="0" applyFont="1" applyFill="1" applyBorder="1" applyAlignment="1">
      <alignment horizontal="centerContinuous" vertical="center"/>
    </xf>
    <xf numFmtId="0" fontId="21" fillId="0" borderId="89" xfId="0" applyFont="1" applyFill="1" applyBorder="1" applyAlignment="1">
      <alignment horizontal="centerContinuous" vertical="center"/>
    </xf>
    <xf numFmtId="2" fontId="21" fillId="0" borderId="125" xfId="0" applyNumberFormat="1" applyFont="1" applyBorder="1" applyAlignment="1">
      <alignment horizontal="center" vertical="center" wrapText="1"/>
    </xf>
    <xf numFmtId="2" fontId="21" fillId="0" borderId="68" xfId="0" applyNumberFormat="1" applyFont="1" applyBorder="1" applyAlignment="1">
      <alignment horizontal="center" vertical="center" wrapText="1"/>
    </xf>
    <xf numFmtId="2" fontId="21" fillId="0" borderId="138" xfId="0" applyNumberFormat="1" applyFont="1" applyBorder="1" applyAlignment="1">
      <alignment horizontal="center" vertical="center" wrapText="1"/>
    </xf>
    <xf numFmtId="0" fontId="22" fillId="0" borderId="47" xfId="0" applyFont="1" applyBorder="1" applyAlignment="1">
      <alignment vertical="center" wrapText="1"/>
    </xf>
    <xf numFmtId="0" fontId="22" fillId="0" borderId="49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17" fillId="0" borderId="46" xfId="0" applyFont="1" applyBorder="1" applyAlignment="1">
      <alignment horizontal="center" vertical="center"/>
    </xf>
    <xf numFmtId="0" fontId="17" fillId="0" borderId="47" xfId="0" applyFont="1" applyBorder="1" applyAlignment="1">
      <alignment vertical="center" wrapText="1"/>
    </xf>
    <xf numFmtId="164" fontId="17" fillId="0" borderId="100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48" xfId="0" applyFont="1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164" fontId="17" fillId="0" borderId="101" xfId="0" applyNumberFormat="1" applyFont="1" applyBorder="1" applyAlignment="1">
      <alignment vertical="center"/>
    </xf>
    <xf numFmtId="164" fontId="17" fillId="0" borderId="0" xfId="0" applyNumberFormat="1" applyFont="1" applyAlignment="1">
      <alignment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Border="1" applyAlignment="1">
      <alignment vertical="center" wrapText="1"/>
    </xf>
    <xf numFmtId="164" fontId="17" fillId="0" borderId="102" xfId="0" applyNumberFormat="1" applyFont="1" applyBorder="1" applyAlignment="1">
      <alignment vertical="center"/>
    </xf>
    <xf numFmtId="0" fontId="22" fillId="0" borderId="50" xfId="0" applyFont="1" applyBorder="1" applyAlignment="1">
      <alignment vertical="center" wrapText="1"/>
    </xf>
    <xf numFmtId="0" fontId="17" fillId="0" borderId="51" xfId="0" applyFont="1" applyBorder="1" applyAlignment="1">
      <alignment horizontal="center" vertical="center"/>
    </xf>
    <xf numFmtId="0" fontId="17" fillId="0" borderId="50" xfId="0" applyFont="1" applyBorder="1" applyAlignment="1">
      <alignment vertical="center" wrapText="1"/>
    </xf>
    <xf numFmtId="164" fontId="17" fillId="0" borderId="104" xfId="0" applyNumberFormat="1" applyFont="1" applyBorder="1" applyAlignment="1">
      <alignment vertical="center"/>
    </xf>
    <xf numFmtId="166" fontId="17" fillId="0" borderId="46" xfId="0" applyNumberFormat="1" applyFont="1" applyBorder="1" applyAlignment="1">
      <alignment horizontal="centerContinuous" vertical="center" wrapText="1"/>
    </xf>
    <xf numFmtId="4" fontId="17" fillId="0" borderId="0" xfId="0" applyNumberFormat="1" applyFont="1" applyAlignment="1">
      <alignment vertical="center"/>
    </xf>
    <xf numFmtId="166" fontId="17" fillId="0" borderId="48" xfId="0" applyNumberFormat="1" applyFont="1" applyBorder="1" applyAlignment="1">
      <alignment vertical="center"/>
    </xf>
    <xf numFmtId="0" fontId="17" fillId="0" borderId="49" xfId="0" applyFont="1" applyBorder="1" applyAlignment="1">
      <alignment vertical="center"/>
    </xf>
    <xf numFmtId="166" fontId="17" fillId="0" borderId="14" xfId="0" applyNumberFormat="1" applyFont="1" applyBorder="1" applyAlignment="1">
      <alignment vertical="center"/>
    </xf>
    <xf numFmtId="0" fontId="17" fillId="0" borderId="0" xfId="0" applyFont="1"/>
    <xf numFmtId="0" fontId="17" fillId="0" borderId="11" xfId="0" applyFont="1" applyBorder="1" applyAlignment="1">
      <alignment vertical="center"/>
    </xf>
    <xf numFmtId="164" fontId="17" fillId="0" borderId="92" xfId="0" applyNumberFormat="1" applyFont="1" applyBorder="1" applyAlignment="1">
      <alignment vertical="center"/>
    </xf>
    <xf numFmtId="164" fontId="17" fillId="0" borderId="74" xfId="0" applyNumberFormat="1" applyFont="1" applyBorder="1" applyAlignment="1">
      <alignment vertical="center"/>
    </xf>
    <xf numFmtId="164" fontId="17" fillId="0" borderId="75" xfId="0" applyNumberFormat="1" applyFont="1" applyBorder="1" applyAlignment="1">
      <alignment vertical="center"/>
    </xf>
    <xf numFmtId="164" fontId="17" fillId="4" borderId="76" xfId="0" applyNumberFormat="1" applyFont="1" applyFill="1" applyBorder="1" applyAlignment="1">
      <alignment vertical="center"/>
    </xf>
    <xf numFmtId="164" fontId="17" fillId="0" borderId="61" xfId="0" applyNumberFormat="1" applyFont="1" applyBorder="1" applyAlignment="1">
      <alignment vertical="center"/>
    </xf>
    <xf numFmtId="164" fontId="17" fillId="0" borderId="53" xfId="0" applyNumberFormat="1" applyFont="1" applyBorder="1" applyAlignment="1">
      <alignment vertical="center"/>
    </xf>
    <xf numFmtId="164" fontId="17" fillId="0" borderId="64" xfId="0" applyNumberFormat="1" applyFont="1" applyBorder="1" applyAlignment="1">
      <alignment vertical="center"/>
    </xf>
    <xf numFmtId="164" fontId="17" fillId="0" borderId="52" xfId="0" applyNumberFormat="1" applyFont="1" applyBorder="1" applyAlignment="1">
      <alignment vertical="center"/>
    </xf>
    <xf numFmtId="0" fontId="22" fillId="0" borderId="36" xfId="0" applyFont="1" applyBorder="1" applyAlignment="1">
      <alignment vertical="center" wrapText="1"/>
    </xf>
    <xf numFmtId="0" fontId="22" fillId="0" borderId="39" xfId="0" applyFont="1" applyBorder="1" applyAlignment="1">
      <alignment vertical="center" wrapText="1"/>
    </xf>
    <xf numFmtId="0" fontId="22" fillId="0" borderId="42" xfId="0" applyFont="1" applyBorder="1" applyAlignment="1">
      <alignment vertical="center" wrapText="1"/>
    </xf>
    <xf numFmtId="0" fontId="17" fillId="0" borderId="35" xfId="0" applyFont="1" applyBorder="1" applyAlignment="1">
      <alignment horizontal="center" vertical="center"/>
    </xf>
    <xf numFmtId="164" fontId="17" fillId="0" borderId="68" xfId="0" applyNumberFormat="1" applyFont="1" applyBorder="1" applyAlignment="1">
      <alignment vertical="center"/>
    </xf>
    <xf numFmtId="164" fontId="17" fillId="0" borderId="71" xfId="0" applyNumberFormat="1" applyFont="1" applyBorder="1" applyAlignment="1">
      <alignment vertical="center"/>
    </xf>
    <xf numFmtId="164" fontId="17" fillId="4" borderId="37" xfId="0" applyNumberFormat="1" applyFont="1" applyFill="1" applyBorder="1" applyAlignment="1">
      <alignment vertical="center"/>
    </xf>
    <xf numFmtId="0" fontId="17" fillId="0" borderId="38" xfId="0" applyFont="1" applyBorder="1" applyAlignment="1">
      <alignment horizontal="center" vertical="center"/>
    </xf>
    <xf numFmtId="164" fontId="17" fillId="0" borderId="69" xfId="0" applyNumberFormat="1" applyFont="1" applyBorder="1" applyAlignment="1">
      <alignment vertical="center"/>
    </xf>
    <xf numFmtId="164" fontId="17" fillId="0" borderId="72" xfId="0" applyNumberFormat="1" applyFont="1" applyBorder="1" applyAlignment="1">
      <alignment vertical="center"/>
    </xf>
    <xf numFmtId="164" fontId="17" fillId="4" borderId="40" xfId="0" applyNumberFormat="1" applyFont="1" applyFill="1" applyBorder="1" applyAlignment="1">
      <alignment vertical="center"/>
    </xf>
    <xf numFmtId="0" fontId="17" fillId="0" borderId="41" xfId="0" applyFont="1" applyBorder="1" applyAlignment="1">
      <alignment horizontal="center" vertical="center"/>
    </xf>
    <xf numFmtId="164" fontId="17" fillId="0" borderId="70" xfId="0" applyNumberFormat="1" applyFont="1" applyBorder="1" applyAlignment="1">
      <alignment vertical="center"/>
    </xf>
    <xf numFmtId="164" fontId="17" fillId="0" borderId="73" xfId="0" applyNumberFormat="1" applyFont="1" applyBorder="1" applyAlignment="1">
      <alignment vertical="center"/>
    </xf>
    <xf numFmtId="164" fontId="17" fillId="4" borderId="43" xfId="0" applyNumberFormat="1" applyFont="1" applyFill="1" applyBorder="1" applyAlignment="1">
      <alignment vertical="center"/>
    </xf>
    <xf numFmtId="164" fontId="15" fillId="0" borderId="0" xfId="0" applyNumberFormat="1" applyFont="1" applyAlignment="1">
      <alignment vertical="center"/>
    </xf>
    <xf numFmtId="0" fontId="14" fillId="0" borderId="24" xfId="3" applyFont="1" applyBorder="1" applyAlignment="1">
      <alignment horizontal="centerContinuous" vertical="center" wrapText="1"/>
    </xf>
    <xf numFmtId="0" fontId="14" fillId="0" borderId="118" xfId="3" applyFont="1" applyBorder="1" applyAlignment="1">
      <alignment horizontal="centerContinuous" vertical="center" wrapText="1"/>
    </xf>
    <xf numFmtId="166" fontId="17" fillId="0" borderId="35" xfId="0" applyNumberFormat="1" applyFont="1" applyBorder="1" applyAlignment="1">
      <alignment horizontal="centerContinuous" vertical="center" wrapText="1"/>
    </xf>
    <xf numFmtId="0" fontId="17" fillId="0" borderId="36" xfId="0" applyFont="1" applyBorder="1" applyAlignment="1">
      <alignment vertical="center" wrapText="1"/>
    </xf>
    <xf numFmtId="164" fontId="17" fillId="0" borderId="99" xfId="0" applyNumberFormat="1" applyFont="1" applyBorder="1" applyAlignment="1">
      <alignment vertical="center"/>
    </xf>
    <xf numFmtId="164" fontId="17" fillId="0" borderId="98" xfId="0" applyNumberFormat="1" applyFont="1" applyBorder="1" applyAlignment="1">
      <alignment vertical="center"/>
    </xf>
    <xf numFmtId="166" fontId="17" fillId="0" borderId="38" xfId="0" applyNumberFormat="1" applyFont="1" applyBorder="1" applyAlignment="1">
      <alignment vertical="center"/>
    </xf>
    <xf numFmtId="0" fontId="17" fillId="0" borderId="39" xfId="0" applyFont="1" applyBorder="1" applyAlignment="1">
      <alignment vertical="center" wrapText="1"/>
    </xf>
    <xf numFmtId="164" fontId="17" fillId="0" borderId="139" xfId="0" applyNumberFormat="1" applyFont="1" applyBorder="1" applyAlignment="1">
      <alignment vertical="center"/>
    </xf>
    <xf numFmtId="164" fontId="17" fillId="0" borderId="111" xfId="0" applyNumberFormat="1" applyFont="1" applyBorder="1" applyAlignment="1">
      <alignment vertical="center"/>
    </xf>
    <xf numFmtId="0" fontId="17" fillId="0" borderId="39" xfId="0" applyFont="1" applyBorder="1" applyAlignment="1">
      <alignment vertical="center"/>
    </xf>
    <xf numFmtId="0" fontId="17" fillId="0" borderId="42" xfId="0" applyFont="1" applyBorder="1" applyAlignment="1">
      <alignment vertical="center" wrapText="1"/>
    </xf>
    <xf numFmtId="164" fontId="17" fillId="0" borderId="140" xfId="0" applyNumberFormat="1" applyFont="1" applyBorder="1" applyAlignment="1">
      <alignment vertical="center"/>
    </xf>
    <xf numFmtId="164" fontId="17" fillId="0" borderId="141" xfId="0" applyNumberFormat="1" applyFont="1" applyBorder="1" applyAlignment="1">
      <alignment vertical="center"/>
    </xf>
    <xf numFmtId="10" fontId="1" fillId="0" borderId="0" xfId="0" applyNumberFormat="1" applyFont="1" applyAlignment="1">
      <alignment vertical="center"/>
    </xf>
    <xf numFmtId="0" fontId="15" fillId="0" borderId="142" xfId="0" applyFont="1" applyBorder="1" applyAlignment="1">
      <alignment horizontal="centerContinuous" vertical="center"/>
    </xf>
  </cellXfs>
  <cellStyles count="5">
    <cellStyle name="10BOLD" xfId="1"/>
    <cellStyle name="No-definido" xfId="2"/>
    <cellStyle name="Normal" xfId="0" builtinId="0"/>
    <cellStyle name="Normal 2" xfId="3"/>
    <cellStyle name="Porcentaj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676275</xdr:colOff>
      <xdr:row>0</xdr:row>
      <xdr:rowOff>114300</xdr:rowOff>
    </xdr:from>
    <xdr:to>
      <xdr:col>8</xdr:col>
      <xdr:colOff>19050</xdr:colOff>
      <xdr:row>4</xdr:row>
      <xdr:rowOff>19050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7058025" y="819150"/>
          <a:ext cx="2505075" cy="676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2009775</xdr:colOff>
      <xdr:row>4</xdr:row>
      <xdr:rowOff>19050</xdr:rowOff>
    </xdr:to>
    <xdr:pic>
      <xdr:nvPicPr>
        <xdr:cNvPr id="5257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09625"/>
          <a:ext cx="20097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657224</xdr:colOff>
      <xdr:row>5</xdr:row>
      <xdr:rowOff>95250</xdr:rowOff>
    </xdr:from>
    <xdr:ext cx="7991475" cy="628650"/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847724" y="1733550"/>
          <a:ext cx="7991475" cy="628650"/>
        </a:xfrm>
        <a:prstGeom prst="rect">
          <a:avLst/>
        </a:prstGeom>
        <a:solidFill>
          <a:srgbClr val="DDDDDD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/>
          <a:r>
            <a:rPr lang="es-ES" sz="1100" b="1" i="0" u="none" strike="noStrike" baseline="0">
              <a:solidFill>
                <a:sysClr val="windowText" lastClr="000000"/>
              </a:solidFill>
              <a:effectLst/>
              <a:latin typeface="Comic Sans MS" panose="030F0702030302020204" pitchFamily="66" charset="0"/>
              <a:ea typeface="+mn-ea"/>
              <a:cs typeface="+mn-cs"/>
            </a:rPr>
            <a:t>AURREKONTU EGONKORTASUNA SEC / ESTABILIDAD PRESUPUESTARIA SEC</a:t>
          </a:r>
        </a:p>
        <a:p>
          <a:pPr algn="ctr" rtl="0"/>
          <a:r>
            <a:rPr lang="es-ES" sz="1100" b="1" i="0" u="none" strike="noStrike" baseline="0">
              <a:solidFill>
                <a:sysClr val="windowText" lastClr="000000"/>
              </a:solidFill>
              <a:effectLst/>
              <a:latin typeface="Comic Sans MS" panose="030F0702030302020204" pitchFamily="66" charset="0"/>
              <a:ea typeface="+mn-ea"/>
              <a:cs typeface="+mn-cs"/>
            </a:rPr>
            <a:t>2018KO LIKIDAZIOA / LIQUIDACIÓN 2018</a:t>
          </a:r>
          <a:endParaRPr lang="es-ES" sz="1200" b="1" i="0" u="none" strike="noStrike" baseline="0">
            <a:solidFill>
              <a:srgbClr val="000000"/>
            </a:solidFill>
            <a:latin typeface="Comic Sans M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76200</xdr:rowOff>
    </xdr:from>
    <xdr:to>
      <xdr:col>5</xdr:col>
      <xdr:colOff>0</xdr:colOff>
      <xdr:row>5</xdr:row>
      <xdr:rowOff>0</xdr:rowOff>
    </xdr:to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6096000" y="76200"/>
          <a:ext cx="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12290" name="Text Box 2"/>
        <xdr:cNvSpPr txBox="1">
          <a:spLocks noChangeArrowheads="1"/>
        </xdr:cNvSpPr>
      </xdr:nvSpPr>
      <xdr:spPr bwMode="auto">
        <a:xfrm>
          <a:off x="0" y="4905375"/>
          <a:ext cx="6096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1</xdr:col>
      <xdr:colOff>209550</xdr:colOff>
      <xdr:row>6</xdr:row>
      <xdr:rowOff>9525</xdr:rowOff>
    </xdr:from>
    <xdr:to>
      <xdr:col>5</xdr:col>
      <xdr:colOff>0</xdr:colOff>
      <xdr:row>9</xdr:row>
      <xdr:rowOff>85725</xdr:rowOff>
    </xdr:to>
    <xdr:sp macro="" textlink="">
      <xdr:nvSpPr>
        <xdr:cNvPr id="12291" name="Texto 19"/>
        <xdr:cNvSpPr txBox="1">
          <a:spLocks noChangeArrowheads="1"/>
        </xdr:cNvSpPr>
      </xdr:nvSpPr>
      <xdr:spPr bwMode="auto">
        <a:xfrm>
          <a:off x="971550" y="781050"/>
          <a:ext cx="5876925" cy="504825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lnSpc>
              <a:spcPts val="1200"/>
            </a:lnSpc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SEC / ESTABILIDAD PRESUPUESTARIA SEC</a:t>
          </a:r>
        </a:p>
        <a:p>
          <a:pPr algn="ctr" rtl="0">
            <a:lnSpc>
              <a:spcPts val="1300"/>
            </a:lnSpc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2018KO LIKIDAZIOA / LIQUIDACIÓN 2018</a:t>
          </a:r>
        </a:p>
      </xdr:txBody>
    </xdr:sp>
    <xdr:clientData/>
  </xdr:twoCellAnchor>
  <xdr:twoCellAnchor>
    <xdr:from>
      <xdr:col>0</xdr:col>
      <xdr:colOff>38100</xdr:colOff>
      <xdr:row>0</xdr:row>
      <xdr:rowOff>9525</xdr:rowOff>
    </xdr:from>
    <xdr:to>
      <xdr:col>2</xdr:col>
      <xdr:colOff>1143000</xdr:colOff>
      <xdr:row>4</xdr:row>
      <xdr:rowOff>95250</xdr:rowOff>
    </xdr:to>
    <xdr:pic>
      <xdr:nvPicPr>
        <xdr:cNvPr id="5180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2095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200025</xdr:colOff>
      <xdr:row>0</xdr:row>
      <xdr:rowOff>0</xdr:rowOff>
    </xdr:from>
    <xdr:to>
      <xdr:col>5</xdr:col>
      <xdr:colOff>381000</xdr:colOff>
      <xdr:row>4</xdr:row>
      <xdr:rowOff>66675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5372100" y="0"/>
          <a:ext cx="267652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76200</xdr:rowOff>
    </xdr:from>
    <xdr:to>
      <xdr:col>5</xdr:col>
      <xdr:colOff>0</xdr:colOff>
      <xdr:row>5</xdr:row>
      <xdr:rowOff>0</xdr:rowOff>
    </xdr:to>
    <xdr:sp macro="" textlink="">
      <xdr:nvSpPr>
        <xdr:cNvPr id="13313" name="Text Box 1"/>
        <xdr:cNvSpPr txBox="1">
          <a:spLocks noChangeArrowheads="1"/>
        </xdr:cNvSpPr>
      </xdr:nvSpPr>
      <xdr:spPr bwMode="auto">
        <a:xfrm>
          <a:off x="6096000" y="76200"/>
          <a:ext cx="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13314" name="Text Box 2"/>
        <xdr:cNvSpPr txBox="1">
          <a:spLocks noChangeArrowheads="1"/>
        </xdr:cNvSpPr>
      </xdr:nvSpPr>
      <xdr:spPr bwMode="auto">
        <a:xfrm>
          <a:off x="0" y="4905375"/>
          <a:ext cx="6096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1</xdr:col>
      <xdr:colOff>152400</xdr:colOff>
      <xdr:row>6</xdr:row>
      <xdr:rowOff>66675</xdr:rowOff>
    </xdr:from>
    <xdr:to>
      <xdr:col>4</xdr:col>
      <xdr:colOff>838200</xdr:colOff>
      <xdr:row>10</xdr:row>
      <xdr:rowOff>180975</xdr:rowOff>
    </xdr:to>
    <xdr:sp macro="" textlink="">
      <xdr:nvSpPr>
        <xdr:cNvPr id="13315" name="Texto 19"/>
        <xdr:cNvSpPr txBox="1">
          <a:spLocks noChangeArrowheads="1"/>
        </xdr:cNvSpPr>
      </xdr:nvSpPr>
      <xdr:spPr bwMode="auto">
        <a:xfrm>
          <a:off x="914400" y="838200"/>
          <a:ext cx="7591425" cy="685800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SEC / ESTABILIDAD PRESUPUESTARIA SEC </a:t>
          </a:r>
        </a:p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2018KO LIKIDAZIOA / LIQUIDACIÓN 2018</a:t>
          </a:r>
        </a:p>
      </xdr:txBody>
    </xdr:sp>
    <xdr:clientData/>
  </xdr:twoCellAnchor>
  <xdr:twoCellAnchor>
    <xdr:from>
      <xdr:col>0</xdr:col>
      <xdr:colOff>0</xdr:colOff>
      <xdr:row>0</xdr:row>
      <xdr:rowOff>28575</xdr:rowOff>
    </xdr:from>
    <xdr:to>
      <xdr:col>2</xdr:col>
      <xdr:colOff>1104900</xdr:colOff>
      <xdr:row>4</xdr:row>
      <xdr:rowOff>114300</xdr:rowOff>
    </xdr:to>
    <xdr:pic>
      <xdr:nvPicPr>
        <xdr:cNvPr id="5078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2095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438150</xdr:colOff>
      <xdr:row>0</xdr:row>
      <xdr:rowOff>28575</xdr:rowOff>
    </xdr:from>
    <xdr:to>
      <xdr:col>5</xdr:col>
      <xdr:colOff>571500</xdr:colOff>
      <xdr:row>4</xdr:row>
      <xdr:rowOff>95250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5610225" y="28575"/>
          <a:ext cx="26289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0</xdr:row>
      <xdr:rowOff>95250</xdr:rowOff>
    </xdr:from>
    <xdr:to>
      <xdr:col>9</xdr:col>
      <xdr:colOff>695325</xdr:colOff>
      <xdr:row>4</xdr:row>
      <xdr:rowOff>85725</xdr:rowOff>
    </xdr:to>
    <xdr:sp macro="" textlink="">
      <xdr:nvSpPr>
        <xdr:cNvPr id="7170" name="Text Box 2"/>
        <xdr:cNvSpPr txBox="1">
          <a:spLocks noChangeArrowheads="1"/>
        </xdr:cNvSpPr>
      </xdr:nvSpPr>
      <xdr:spPr bwMode="auto">
        <a:xfrm>
          <a:off x="6629400" y="95250"/>
          <a:ext cx="29527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13</xdr:col>
      <xdr:colOff>0</xdr:colOff>
      <xdr:row>30</xdr:row>
      <xdr:rowOff>0</xdr:rowOff>
    </xdr:to>
    <xdr:sp macro="" textlink="">
      <xdr:nvSpPr>
        <xdr:cNvPr id="7172" name="Text Box 4"/>
        <xdr:cNvSpPr txBox="1">
          <a:spLocks noChangeArrowheads="1"/>
        </xdr:cNvSpPr>
      </xdr:nvSpPr>
      <xdr:spPr bwMode="auto">
        <a:xfrm>
          <a:off x="0" y="4905375"/>
          <a:ext cx="78486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1</xdr:col>
      <xdr:colOff>161925</xdr:colOff>
      <xdr:row>6</xdr:row>
      <xdr:rowOff>0</xdr:rowOff>
    </xdr:from>
    <xdr:to>
      <xdr:col>9</xdr:col>
      <xdr:colOff>638175</xdr:colOff>
      <xdr:row>9</xdr:row>
      <xdr:rowOff>76200</xdr:rowOff>
    </xdr:to>
    <xdr:sp macro="" textlink="">
      <xdr:nvSpPr>
        <xdr:cNvPr id="7174" name="Texto 19"/>
        <xdr:cNvSpPr txBox="1">
          <a:spLocks noChangeArrowheads="1"/>
        </xdr:cNvSpPr>
      </xdr:nvSpPr>
      <xdr:spPr bwMode="auto">
        <a:xfrm>
          <a:off x="390525" y="866775"/>
          <a:ext cx="9134475" cy="561975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AURREKONTU EGONKORTASUNA SEC / ESTABILIDAD PRESUPUESTARIA SEC </a:t>
          </a:r>
          <a:endParaRPr lang="es-ES">
            <a:effectLst/>
            <a:latin typeface="Comic Sans MS" panose="030F0702030302020204" pitchFamily="66" charset="0"/>
          </a:endParaRPr>
        </a:p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2018KO LIKIDAZIOA / LIQUIDACIÓN 2018</a:t>
          </a:r>
          <a:endParaRPr lang="es-ES">
            <a:effectLst/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0</xdr:col>
      <xdr:colOff>76200</xdr:colOff>
      <xdr:row>0</xdr:row>
      <xdr:rowOff>28575</xdr:rowOff>
    </xdr:from>
    <xdr:to>
      <xdr:col>1</xdr:col>
      <xdr:colOff>1943100</xdr:colOff>
      <xdr:row>4</xdr:row>
      <xdr:rowOff>114300</xdr:rowOff>
    </xdr:to>
    <xdr:pic>
      <xdr:nvPicPr>
        <xdr:cNvPr id="53531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20955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400050</xdr:colOff>
      <xdr:row>0</xdr:row>
      <xdr:rowOff>95250</xdr:rowOff>
    </xdr:from>
    <xdr:to>
      <xdr:col>8</xdr:col>
      <xdr:colOff>657225</xdr:colOff>
      <xdr:row>5</xdr:row>
      <xdr:rowOff>19050</xdr:rowOff>
    </xdr:to>
    <xdr:sp macro="" textlink="">
      <xdr:nvSpPr>
        <xdr:cNvPr id="8193" name="Text Box 1"/>
        <xdr:cNvSpPr txBox="1">
          <a:spLocks noChangeArrowheads="1"/>
        </xdr:cNvSpPr>
      </xdr:nvSpPr>
      <xdr:spPr bwMode="auto">
        <a:xfrm>
          <a:off x="6772275" y="95250"/>
          <a:ext cx="25146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8194" name="Text Box 2"/>
        <xdr:cNvSpPr txBox="1">
          <a:spLocks noChangeArrowheads="1"/>
        </xdr:cNvSpPr>
      </xdr:nvSpPr>
      <xdr:spPr bwMode="auto">
        <a:xfrm>
          <a:off x="0" y="7362825"/>
          <a:ext cx="9144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1</xdr:col>
      <xdr:colOff>704851</xdr:colOff>
      <xdr:row>5</xdr:row>
      <xdr:rowOff>76200</xdr:rowOff>
    </xdr:from>
    <xdr:to>
      <xdr:col>8</xdr:col>
      <xdr:colOff>66675</xdr:colOff>
      <xdr:row>9</xdr:row>
      <xdr:rowOff>9525</xdr:rowOff>
    </xdr:to>
    <xdr:sp macro="" textlink="">
      <xdr:nvSpPr>
        <xdr:cNvPr id="8195" name="Texto 19"/>
        <xdr:cNvSpPr txBox="1">
          <a:spLocks noChangeArrowheads="1"/>
        </xdr:cNvSpPr>
      </xdr:nvSpPr>
      <xdr:spPr bwMode="auto">
        <a:xfrm>
          <a:off x="1028701" y="790575"/>
          <a:ext cx="8391524" cy="504825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EKS / ESTABILIDAD PRESUPUESTARIA SEC</a:t>
          </a:r>
        </a:p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2018KO LIKIDAZIOA / LIQUIDACIÓN 2018</a:t>
          </a:r>
          <a:endParaRPr lang="es-ES" sz="1100">
            <a:effectLst/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0</xdr:col>
      <xdr:colOff>47625</xdr:colOff>
      <xdr:row>0</xdr:row>
      <xdr:rowOff>47625</xdr:rowOff>
    </xdr:from>
    <xdr:to>
      <xdr:col>1</xdr:col>
      <xdr:colOff>1819275</xdr:colOff>
      <xdr:row>4</xdr:row>
      <xdr:rowOff>133350</xdr:rowOff>
    </xdr:to>
    <xdr:pic>
      <xdr:nvPicPr>
        <xdr:cNvPr id="5455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2095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0</xdr:row>
      <xdr:rowOff>47625</xdr:rowOff>
    </xdr:from>
    <xdr:to>
      <xdr:col>7</xdr:col>
      <xdr:colOff>47625</xdr:colOff>
      <xdr:row>4</xdr:row>
      <xdr:rowOff>114300</xdr:rowOff>
    </xdr:to>
    <xdr:sp macro="" textlink="">
      <xdr:nvSpPr>
        <xdr:cNvPr id="9217" name="Text Box 1"/>
        <xdr:cNvSpPr txBox="1">
          <a:spLocks noChangeArrowheads="1"/>
        </xdr:cNvSpPr>
      </xdr:nvSpPr>
      <xdr:spPr bwMode="auto">
        <a:xfrm>
          <a:off x="6181725" y="47625"/>
          <a:ext cx="242887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57150</xdr:colOff>
      <xdr:row>0</xdr:row>
      <xdr:rowOff>19050</xdr:rowOff>
    </xdr:from>
    <xdr:to>
      <xdr:col>1</xdr:col>
      <xdr:colOff>1885950</xdr:colOff>
      <xdr:row>4</xdr:row>
      <xdr:rowOff>104775</xdr:rowOff>
    </xdr:to>
    <xdr:pic>
      <xdr:nvPicPr>
        <xdr:cNvPr id="5557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50"/>
          <a:ext cx="2095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5</xdr:row>
      <xdr:rowOff>133350</xdr:rowOff>
    </xdr:from>
    <xdr:to>
      <xdr:col>6</xdr:col>
      <xdr:colOff>828675</xdr:colOff>
      <xdr:row>9</xdr:row>
      <xdr:rowOff>66675</xdr:rowOff>
    </xdr:to>
    <xdr:sp macro="" textlink="">
      <xdr:nvSpPr>
        <xdr:cNvPr id="9221" name="Texto 19"/>
        <xdr:cNvSpPr txBox="1">
          <a:spLocks noChangeArrowheads="1"/>
        </xdr:cNvSpPr>
      </xdr:nvSpPr>
      <xdr:spPr bwMode="auto">
        <a:xfrm>
          <a:off x="285750" y="847725"/>
          <a:ext cx="8181975" cy="504825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EKS / ESTABILIDAD PRESUPUESTARIA SEC</a:t>
          </a:r>
        </a:p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2018KO LIKIDAZIOA / LIQUIDACIÓN 2018</a:t>
          </a:r>
          <a:endParaRPr lang="es-ES" sz="1100">
            <a:effectLst/>
            <a:latin typeface="Comic Sans MS" panose="030F0702030302020204" pitchFamily="66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VA%20DISCO%20C/XLS/Finmes12/BASEG-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BASEG-I"/>
      <sheetName val="&quot;D&quot; y &quot;O&quot;"/>
    </sheet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3"/>
  <sheetViews>
    <sheetView showGridLines="0" showZeros="0" tabSelected="1" workbookViewId="0">
      <selection activeCell="C6" sqref="C6"/>
    </sheetView>
  </sheetViews>
  <sheetFormatPr baseColWidth="10" defaultRowHeight="12.75" x14ac:dyDescent="0.2"/>
  <cols>
    <col min="1" max="1" width="1.140625" style="108" customWidth="1"/>
    <col min="2" max="2" width="1.7109375" style="108" customWidth="1"/>
    <col min="3" max="3" width="70.5703125" style="108" customWidth="1"/>
    <col min="4" max="4" width="16.85546875" style="108" customWidth="1"/>
    <col min="5" max="5" width="16" style="108" customWidth="1"/>
    <col min="6" max="6" width="16.28515625" style="108" customWidth="1"/>
    <col min="7" max="7" width="15.7109375" style="108" customWidth="1"/>
    <col min="8" max="8" width="16.42578125" style="108" customWidth="1"/>
    <col min="9" max="9" width="1.7109375" style="108" customWidth="1"/>
    <col min="10" max="10" width="18.42578125" bestFit="1" customWidth="1"/>
    <col min="18" max="16384" width="11.42578125" style="108"/>
  </cols>
  <sheetData>
    <row r="1" spans="2:17" s="106" customFormat="1" ht="22.5" customHeight="1" x14ac:dyDescent="0.2">
      <c r="B1" s="104"/>
      <c r="C1" s="105"/>
      <c r="D1" s="105"/>
      <c r="E1" s="105"/>
      <c r="F1" s="105"/>
      <c r="G1" s="105"/>
      <c r="H1" s="105"/>
      <c r="J1"/>
      <c r="K1"/>
      <c r="L1"/>
      <c r="M1"/>
      <c r="N1"/>
      <c r="O1"/>
      <c r="P1"/>
      <c r="Q1"/>
    </row>
    <row r="2" spans="2:17" s="106" customFormat="1" x14ac:dyDescent="0.2">
      <c r="B2" s="104"/>
      <c r="C2" s="105"/>
      <c r="D2" s="105"/>
      <c r="E2" s="105"/>
      <c r="F2" s="105"/>
      <c r="G2" s="105"/>
      <c r="H2" s="105"/>
      <c r="J2"/>
      <c r="K2"/>
      <c r="L2"/>
      <c r="M2"/>
      <c r="N2"/>
      <c r="O2"/>
      <c r="P2"/>
      <c r="Q2"/>
    </row>
    <row r="3" spans="2:17" s="106" customFormat="1" x14ac:dyDescent="0.2">
      <c r="B3" s="104"/>
      <c r="C3" s="105"/>
      <c r="D3" s="105"/>
      <c r="E3" s="105"/>
      <c r="F3" s="105"/>
      <c r="G3" s="105"/>
      <c r="H3" s="105"/>
      <c r="J3"/>
      <c r="K3"/>
      <c r="L3"/>
      <c r="M3"/>
      <c r="N3"/>
      <c r="O3"/>
      <c r="P3"/>
      <c r="Q3"/>
    </row>
    <row r="4" spans="2:17" s="106" customFormat="1" x14ac:dyDescent="0.2">
      <c r="B4" s="104"/>
      <c r="C4" s="105"/>
      <c r="D4" s="105"/>
      <c r="E4" s="105"/>
      <c r="F4" s="105"/>
      <c r="G4" s="105"/>
      <c r="H4" s="105"/>
      <c r="J4"/>
      <c r="K4"/>
      <c r="L4"/>
      <c r="M4"/>
      <c r="N4"/>
      <c r="O4"/>
      <c r="P4"/>
      <c r="Q4"/>
    </row>
    <row r="5" spans="2:17" s="106" customFormat="1" x14ac:dyDescent="0.2">
      <c r="B5" s="104"/>
      <c r="C5" s="105"/>
      <c r="D5" s="105"/>
      <c r="E5" s="105"/>
      <c r="F5" s="105"/>
      <c r="G5" s="105"/>
      <c r="H5" s="105"/>
      <c r="J5"/>
      <c r="K5"/>
      <c r="L5"/>
      <c r="M5"/>
      <c r="N5"/>
      <c r="O5"/>
      <c r="P5"/>
      <c r="Q5"/>
    </row>
    <row r="6" spans="2:17" s="106" customFormat="1" x14ac:dyDescent="0.2">
      <c r="B6" s="104"/>
      <c r="C6" s="105"/>
      <c r="D6" s="105"/>
      <c r="E6" s="105"/>
      <c r="F6" s="105"/>
      <c r="G6" s="105"/>
      <c r="H6" s="105"/>
      <c r="J6"/>
      <c r="K6"/>
      <c r="L6"/>
      <c r="M6"/>
      <c r="N6"/>
      <c r="O6"/>
      <c r="P6"/>
      <c r="Q6"/>
    </row>
    <row r="7" spans="2:17" s="106" customFormat="1" x14ac:dyDescent="0.2">
      <c r="B7" s="104"/>
      <c r="C7" s="105"/>
      <c r="D7" s="105"/>
      <c r="E7" s="105"/>
      <c r="F7" s="105"/>
      <c r="G7" s="105"/>
      <c r="H7" s="105"/>
      <c r="J7"/>
      <c r="K7"/>
      <c r="L7"/>
      <c r="M7"/>
      <c r="N7"/>
      <c r="O7"/>
      <c r="P7"/>
      <c r="Q7"/>
    </row>
    <row r="8" spans="2:17" s="106" customFormat="1" x14ac:dyDescent="0.2">
      <c r="B8" s="104"/>
      <c r="C8" s="105"/>
      <c r="D8" s="105"/>
      <c r="E8" s="105"/>
      <c r="F8" s="105"/>
      <c r="G8" s="105"/>
      <c r="H8" s="105"/>
      <c r="J8"/>
      <c r="K8"/>
      <c r="L8"/>
      <c r="M8"/>
      <c r="N8"/>
      <c r="O8"/>
      <c r="P8"/>
      <c r="Q8"/>
    </row>
    <row r="9" spans="2:17" s="106" customFormat="1" ht="14.25" customHeight="1" x14ac:dyDescent="0.2">
      <c r="B9" s="104"/>
      <c r="C9" s="105"/>
      <c r="D9" s="105"/>
      <c r="E9" s="105"/>
      <c r="F9" s="105"/>
      <c r="G9" s="105"/>
      <c r="H9" s="105"/>
      <c r="J9"/>
      <c r="K9"/>
      <c r="L9"/>
      <c r="M9"/>
      <c r="N9"/>
      <c r="O9"/>
      <c r="P9"/>
      <c r="Q9"/>
    </row>
    <row r="10" spans="2:17" s="106" customFormat="1" ht="10.5" customHeight="1" x14ac:dyDescent="0.2">
      <c r="B10" s="104"/>
      <c r="C10" s="105"/>
      <c r="D10" s="105"/>
      <c r="E10" s="105"/>
      <c r="F10" s="105"/>
      <c r="G10" s="105"/>
      <c r="H10" s="105"/>
      <c r="J10"/>
      <c r="K10"/>
      <c r="L10"/>
      <c r="M10"/>
      <c r="N10"/>
      <c r="O10"/>
      <c r="P10"/>
      <c r="Q10"/>
    </row>
    <row r="11" spans="2:17" ht="39" x14ac:dyDescent="0.2">
      <c r="B11" s="134" t="s">
        <v>50</v>
      </c>
      <c r="C11" s="107"/>
      <c r="D11" s="107"/>
      <c r="E11" s="107"/>
      <c r="F11" s="107"/>
      <c r="G11" s="107"/>
      <c r="H11" s="107"/>
    </row>
    <row r="12" spans="2:17" x14ac:dyDescent="0.2">
      <c r="D12" s="109"/>
      <c r="E12" s="109"/>
      <c r="F12" s="109"/>
      <c r="G12" s="109"/>
      <c r="H12" s="110"/>
    </row>
    <row r="13" spans="2:17" ht="86.25" customHeight="1" x14ac:dyDescent="0.2">
      <c r="B13" s="111"/>
      <c r="C13" s="112" t="s">
        <v>39</v>
      </c>
      <c r="D13" s="224" t="s">
        <v>69</v>
      </c>
      <c r="E13" s="224" t="s">
        <v>70</v>
      </c>
      <c r="F13" s="224" t="s">
        <v>78</v>
      </c>
      <c r="G13" s="224" t="s">
        <v>79</v>
      </c>
      <c r="H13" s="225" t="s">
        <v>94</v>
      </c>
    </row>
    <row r="14" spans="2:17" s="117" customFormat="1" ht="20.100000000000001" customHeight="1" x14ac:dyDescent="0.2">
      <c r="B14" s="113"/>
      <c r="C14" s="114" t="s">
        <v>40</v>
      </c>
      <c r="D14" s="115">
        <v>2511767338.0900002</v>
      </c>
      <c r="E14" s="115">
        <v>2467095113.2799997</v>
      </c>
      <c r="F14" s="115">
        <v>-18607938.330000252</v>
      </c>
      <c r="G14" s="115"/>
      <c r="H14" s="116">
        <f>ROUND((+D14-E14+F14+G14),2)</f>
        <v>26064286.48</v>
      </c>
      <c r="J14"/>
      <c r="K14"/>
      <c r="L14"/>
      <c r="M14"/>
      <c r="N14"/>
      <c r="O14"/>
      <c r="P14"/>
      <c r="Q14"/>
    </row>
    <row r="15" spans="2:17" s="117" customFormat="1" ht="24.95" customHeight="1" x14ac:dyDescent="0.2">
      <c r="B15" s="113"/>
      <c r="C15" s="114" t="s">
        <v>41</v>
      </c>
      <c r="D15" s="115">
        <v>201693778.78999999</v>
      </c>
      <c r="E15" s="115">
        <v>201326347.41999999</v>
      </c>
      <c r="F15" s="115">
        <v>-2153652.3699999973</v>
      </c>
      <c r="G15" s="115"/>
      <c r="H15" s="116">
        <f t="shared" ref="H15:H27" si="0">ROUND((+D15-E15+F15+G15),2)</f>
        <v>-1786221</v>
      </c>
      <c r="J15"/>
      <c r="K15"/>
      <c r="L15"/>
      <c r="M15"/>
      <c r="N15"/>
      <c r="O15"/>
      <c r="P15"/>
      <c r="Q15"/>
    </row>
    <row r="16" spans="2:17" s="117" customFormat="1" ht="20.100000000000001" customHeight="1" x14ac:dyDescent="0.2">
      <c r="B16" s="113"/>
      <c r="C16" s="114" t="s">
        <v>42</v>
      </c>
      <c r="D16" s="115">
        <v>6249620.0300000003</v>
      </c>
      <c r="E16" s="115">
        <v>6245292.4099999983</v>
      </c>
      <c r="F16" s="115">
        <v>3862.3699999998789</v>
      </c>
      <c r="G16" s="115"/>
      <c r="H16" s="116">
        <f t="shared" si="0"/>
        <v>8189.99</v>
      </c>
      <c r="J16"/>
      <c r="K16"/>
      <c r="L16"/>
      <c r="M16"/>
      <c r="N16"/>
      <c r="O16"/>
      <c r="P16"/>
      <c r="Q16"/>
    </row>
    <row r="17" spans="2:17" s="117" customFormat="1" ht="20.100000000000001" customHeight="1" x14ac:dyDescent="0.2">
      <c r="B17" s="113"/>
      <c r="C17" s="114" t="s">
        <v>53</v>
      </c>
      <c r="D17" s="115">
        <v>11234823.59</v>
      </c>
      <c r="E17" s="115">
        <v>11228394</v>
      </c>
      <c r="F17" s="115">
        <v>1223.4099999999999</v>
      </c>
      <c r="G17" s="115"/>
      <c r="H17" s="116">
        <f t="shared" si="0"/>
        <v>7653</v>
      </c>
      <c r="J17"/>
      <c r="K17"/>
      <c r="L17"/>
      <c r="M17"/>
      <c r="N17"/>
      <c r="O17"/>
      <c r="P17"/>
      <c r="Q17"/>
    </row>
    <row r="18" spans="2:17" s="117" customFormat="1" ht="20.100000000000001" customHeight="1" x14ac:dyDescent="0.2">
      <c r="B18" s="118"/>
      <c r="C18" s="119" t="s">
        <v>54</v>
      </c>
      <c r="D18" s="120">
        <v>8947131.6400000006</v>
      </c>
      <c r="E18" s="120">
        <v>5233359.6500000004</v>
      </c>
      <c r="F18" s="120"/>
      <c r="G18" s="120"/>
      <c r="H18" s="116">
        <f t="shared" si="0"/>
        <v>3713771.99</v>
      </c>
      <c r="J18"/>
      <c r="K18"/>
      <c r="L18"/>
      <c r="M18"/>
      <c r="N18"/>
      <c r="O18"/>
      <c r="P18"/>
      <c r="Q18"/>
    </row>
    <row r="19" spans="2:17" s="117" customFormat="1" ht="20.100000000000001" customHeight="1" x14ac:dyDescent="0.2">
      <c r="B19" s="113"/>
      <c r="C19" s="114" t="s">
        <v>43</v>
      </c>
      <c r="D19" s="115">
        <v>11926752.74</v>
      </c>
      <c r="E19" s="115">
        <v>12185640.030000001</v>
      </c>
      <c r="F19" s="115"/>
      <c r="G19" s="115"/>
      <c r="H19" s="116">
        <f t="shared" si="0"/>
        <v>-258887.29</v>
      </c>
      <c r="J19"/>
      <c r="K19"/>
      <c r="L19"/>
      <c r="M19"/>
      <c r="N19"/>
      <c r="O19"/>
      <c r="P19"/>
      <c r="Q19"/>
    </row>
    <row r="20" spans="2:17" s="117" customFormat="1" ht="20.100000000000001" customHeight="1" x14ac:dyDescent="0.2">
      <c r="B20" s="113"/>
      <c r="C20" s="114" t="s">
        <v>44</v>
      </c>
      <c r="D20" s="115">
        <v>18836700.48</v>
      </c>
      <c r="E20" s="115">
        <v>17417544.660000004</v>
      </c>
      <c r="F20" s="115"/>
      <c r="G20" s="115"/>
      <c r="H20" s="116">
        <f t="shared" si="0"/>
        <v>1419155.82</v>
      </c>
      <c r="J20"/>
      <c r="K20"/>
      <c r="L20"/>
      <c r="M20"/>
      <c r="N20"/>
      <c r="O20"/>
      <c r="P20"/>
      <c r="Q20"/>
    </row>
    <row r="21" spans="2:17" s="117" customFormat="1" ht="20.100000000000001" customHeight="1" x14ac:dyDescent="0.2">
      <c r="B21" s="113"/>
      <c r="C21" s="114" t="s">
        <v>45</v>
      </c>
      <c r="D21" s="115">
        <v>177.21</v>
      </c>
      <c r="E21" s="115">
        <v>1688.18</v>
      </c>
      <c r="F21" s="115"/>
      <c r="G21" s="115"/>
      <c r="H21" s="116">
        <f t="shared" si="0"/>
        <v>-1510.97</v>
      </c>
      <c r="J21"/>
      <c r="K21"/>
      <c r="L21"/>
      <c r="M21"/>
      <c r="N21"/>
      <c r="O21"/>
      <c r="P21"/>
      <c r="Q21"/>
    </row>
    <row r="22" spans="2:17" s="117" customFormat="1" ht="22.5" customHeight="1" x14ac:dyDescent="0.2">
      <c r="B22" s="113"/>
      <c r="C22" s="114" t="s">
        <v>57</v>
      </c>
      <c r="D22" s="115">
        <v>0</v>
      </c>
      <c r="E22" s="115">
        <v>12983.590000000002</v>
      </c>
      <c r="F22" s="115"/>
      <c r="G22" s="115"/>
      <c r="H22" s="116">
        <f t="shared" si="0"/>
        <v>-12983.59</v>
      </c>
      <c r="J22"/>
      <c r="K22"/>
      <c r="L22"/>
      <c r="M22"/>
      <c r="N22"/>
      <c r="O22"/>
      <c r="P22"/>
      <c r="Q22"/>
    </row>
    <row r="23" spans="2:17" s="117" customFormat="1" ht="20.100000000000001" customHeight="1" x14ac:dyDescent="0.2">
      <c r="B23" s="113"/>
      <c r="C23" s="114" t="s">
        <v>56</v>
      </c>
      <c r="D23" s="115">
        <v>74755.709999999992</v>
      </c>
      <c r="E23" s="115">
        <v>65093.23</v>
      </c>
      <c r="F23" s="115"/>
      <c r="G23" s="115"/>
      <c r="H23" s="116">
        <f t="shared" si="0"/>
        <v>9662.48</v>
      </c>
      <c r="J23"/>
      <c r="K23"/>
      <c r="L23"/>
      <c r="M23"/>
      <c r="N23"/>
      <c r="O23"/>
      <c r="P23"/>
      <c r="Q23"/>
    </row>
    <row r="24" spans="2:17" s="117" customFormat="1" ht="20.100000000000001" customHeight="1" x14ac:dyDescent="0.2">
      <c r="B24" s="121"/>
      <c r="C24" s="114" t="s">
        <v>51</v>
      </c>
      <c r="D24" s="123">
        <v>582012.42000000004</v>
      </c>
      <c r="E24" s="123">
        <v>599677</v>
      </c>
      <c r="F24" s="123"/>
      <c r="G24" s="123"/>
      <c r="H24" s="124">
        <f t="shared" si="0"/>
        <v>-17664.580000000002</v>
      </c>
      <c r="J24"/>
      <c r="K24"/>
      <c r="L24"/>
      <c r="M24"/>
      <c r="N24"/>
      <c r="O24"/>
      <c r="P24"/>
      <c r="Q24"/>
    </row>
    <row r="25" spans="2:17" s="117" customFormat="1" ht="20.100000000000001" customHeight="1" x14ac:dyDescent="0.2">
      <c r="B25" s="121"/>
      <c r="C25" s="122" t="s">
        <v>46</v>
      </c>
      <c r="D25" s="123">
        <v>1933232.21</v>
      </c>
      <c r="E25" s="123">
        <v>2298154</v>
      </c>
      <c r="F25" s="123"/>
      <c r="G25" s="123"/>
      <c r="H25" s="124">
        <f t="shared" si="0"/>
        <v>-364921.79</v>
      </c>
      <c r="J25"/>
      <c r="K25"/>
      <c r="L25"/>
      <c r="M25"/>
      <c r="N25"/>
      <c r="O25"/>
      <c r="P25"/>
      <c r="Q25"/>
    </row>
    <row r="26" spans="2:17" s="117" customFormat="1" ht="20.100000000000001" customHeight="1" x14ac:dyDescent="0.2">
      <c r="B26" s="113"/>
      <c r="C26" s="114" t="s">
        <v>47</v>
      </c>
      <c r="D26" s="123">
        <v>3976595.52</v>
      </c>
      <c r="E26" s="115">
        <v>3990132.0999999996</v>
      </c>
      <c r="F26" s="115"/>
      <c r="G26" s="115"/>
      <c r="H26" s="116">
        <f t="shared" si="0"/>
        <v>-13536.58</v>
      </c>
      <c r="J26"/>
      <c r="K26"/>
      <c r="L26"/>
      <c r="M26"/>
      <c r="N26"/>
      <c r="O26"/>
      <c r="P26"/>
      <c r="Q26"/>
    </row>
    <row r="27" spans="2:17" s="117" customFormat="1" ht="20.100000000000001" customHeight="1" thickBot="1" x14ac:dyDescent="0.25">
      <c r="B27" s="121"/>
      <c r="C27" s="114" t="s">
        <v>48</v>
      </c>
      <c r="D27" s="123">
        <v>2027350.15</v>
      </c>
      <c r="E27" s="123">
        <v>2024470.5799999996</v>
      </c>
      <c r="F27" s="123"/>
      <c r="G27" s="123"/>
      <c r="H27" s="124">
        <f t="shared" si="0"/>
        <v>2879.57</v>
      </c>
      <c r="J27"/>
      <c r="K27"/>
      <c r="L27"/>
      <c r="M27"/>
      <c r="N27"/>
      <c r="O27"/>
      <c r="P27"/>
      <c r="Q27"/>
    </row>
    <row r="28" spans="2:17" s="117" customFormat="1" ht="33" customHeight="1" thickTop="1" thickBot="1" x14ac:dyDescent="0.25">
      <c r="B28" s="125"/>
      <c r="C28" s="135" t="s">
        <v>72</v>
      </c>
      <c r="D28" s="126">
        <f>SUM(D14:D27)</f>
        <v>2779250268.5800004</v>
      </c>
      <c r="E28" s="126">
        <f>SUM(E14:E27)</f>
        <v>2729723890.1299996</v>
      </c>
      <c r="F28" s="126">
        <f>SUM(F14:F27)</f>
        <v>-20756504.920000248</v>
      </c>
      <c r="G28" s="126">
        <f>SUM(G14:G27)</f>
        <v>0</v>
      </c>
      <c r="H28" s="127">
        <f>SUM(H14:H27)</f>
        <v>28769873.530000009</v>
      </c>
      <c r="J28"/>
      <c r="K28"/>
      <c r="L28"/>
      <c r="M28"/>
      <c r="N28"/>
      <c r="O28"/>
      <c r="P28"/>
      <c r="Q28"/>
    </row>
    <row r="29" spans="2:17" s="117" customFormat="1" ht="20.100000000000001" customHeight="1" thickTop="1" thickBot="1" x14ac:dyDescent="0.25">
      <c r="B29" s="113"/>
      <c r="C29" s="136"/>
      <c r="D29" s="137"/>
      <c r="E29" s="137"/>
      <c r="F29" s="137"/>
      <c r="G29" s="137"/>
      <c r="H29" s="138"/>
      <c r="J29"/>
      <c r="K29"/>
      <c r="L29"/>
      <c r="M29"/>
      <c r="N29"/>
      <c r="O29"/>
      <c r="P29"/>
      <c r="Q29"/>
    </row>
    <row r="30" spans="2:17" s="117" customFormat="1" ht="27.75" customHeight="1" thickTop="1" thickBot="1" x14ac:dyDescent="0.25">
      <c r="B30" s="125"/>
      <c r="C30" s="135" t="s">
        <v>67</v>
      </c>
      <c r="D30" s="126">
        <f>+'Total Consolidado'!E23</f>
        <v>2750026286.4100003</v>
      </c>
      <c r="E30" s="126">
        <f>+'Total Consolidado'!E30</f>
        <v>2698113211.6300001</v>
      </c>
      <c r="F30" s="126">
        <f>+'Total Consolidado'!E39</f>
        <v>-30811433.250000268</v>
      </c>
      <c r="G30" s="126">
        <v>0</v>
      </c>
      <c r="H30" s="127">
        <f>+D30-E30+F30+G30</f>
        <v>21101641.529999942</v>
      </c>
      <c r="J30"/>
      <c r="K30"/>
      <c r="L30"/>
      <c r="M30"/>
      <c r="N30"/>
      <c r="O30"/>
      <c r="P30"/>
      <c r="Q30"/>
    </row>
    <row r="31" spans="2:17" s="128" customFormat="1" ht="15.75" thickTop="1" x14ac:dyDescent="0.25">
      <c r="B31" s="129"/>
      <c r="C31" s="130"/>
      <c r="D31" s="131"/>
      <c r="E31" s="131"/>
      <c r="F31" s="131"/>
      <c r="G31" s="131"/>
      <c r="H31" s="131"/>
      <c r="J31"/>
      <c r="K31"/>
      <c r="L31"/>
      <c r="M31"/>
      <c r="N31"/>
      <c r="O31"/>
      <c r="P31"/>
      <c r="Q31"/>
    </row>
    <row r="32" spans="2:17" s="106" customFormat="1" ht="24.95" customHeight="1" x14ac:dyDescent="0.2">
      <c r="B32" s="108"/>
      <c r="C32" s="108"/>
      <c r="D32" s="132"/>
      <c r="E32" s="132"/>
      <c r="F32" s="132"/>
      <c r="G32" s="132"/>
      <c r="H32" s="132"/>
      <c r="J32"/>
      <c r="K32"/>
      <c r="L32"/>
      <c r="M32"/>
      <c r="N32"/>
      <c r="O32"/>
      <c r="P32"/>
      <c r="Q32"/>
    </row>
    <row r="33" spans="2:17" s="106" customFormat="1" ht="24.95" customHeight="1" x14ac:dyDescent="0.25">
      <c r="B33" s="108"/>
      <c r="C33" s="133"/>
      <c r="D33" s="132"/>
      <c r="E33" s="132"/>
      <c r="F33" s="132"/>
      <c r="G33" s="132"/>
      <c r="H33" s="132"/>
      <c r="J33"/>
      <c r="K33"/>
      <c r="L33"/>
      <c r="M33"/>
      <c r="N33"/>
      <c r="O33"/>
      <c r="P33"/>
      <c r="Q33"/>
    </row>
  </sheetData>
  <printOptions horizontalCentered="1"/>
  <pageMargins left="0.19685039370078741" right="0.19685039370078741" top="0.19685039370078741" bottom="0.39370078740157483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G53"/>
  <sheetViews>
    <sheetView showGridLines="0" showZeros="0" topLeftCell="B1" zoomScaleNormal="100" workbookViewId="0">
      <selection activeCell="H23" sqref="H23"/>
    </sheetView>
  </sheetViews>
  <sheetFormatPr baseColWidth="10" defaultRowHeight="11.25" x14ac:dyDescent="0.2"/>
  <cols>
    <col min="1" max="1" width="11.42578125" style="2"/>
    <col min="2" max="2" width="3.42578125" style="2" customWidth="1"/>
    <col min="3" max="3" width="70.85546875" style="2" customWidth="1"/>
    <col min="4" max="5" width="18.7109375" style="2" customWidth="1"/>
    <col min="6" max="6" width="12.28515625" style="2" bestFit="1" customWidth="1"/>
    <col min="7" max="7" width="13.5703125" style="16" customWidth="1"/>
    <col min="8" max="16384" width="11.42578125" style="2"/>
  </cols>
  <sheetData>
    <row r="6" spans="2:7" ht="5.0999999999999996" customHeight="1" x14ac:dyDescent="0.2"/>
    <row r="11" spans="2:7" ht="15.75" x14ac:dyDescent="0.2">
      <c r="B11" s="9" t="s">
        <v>49</v>
      </c>
      <c r="C11" s="8"/>
      <c r="D11" s="8"/>
      <c r="E11" s="8"/>
    </row>
    <row r="12" spans="2:7" ht="15.75" x14ac:dyDescent="0.2">
      <c r="B12" s="9" t="s">
        <v>68</v>
      </c>
      <c r="C12" s="8"/>
      <c r="D12" s="8"/>
      <c r="E12" s="8"/>
    </row>
    <row r="13" spans="2:7" ht="12.75" x14ac:dyDescent="0.2">
      <c r="E13" s="67">
        <v>43634</v>
      </c>
    </row>
    <row r="14" spans="2:7" ht="15" customHeight="1" x14ac:dyDescent="0.2">
      <c r="B14" s="4"/>
      <c r="C14" s="5"/>
      <c r="D14" s="239" t="s">
        <v>88</v>
      </c>
      <c r="E14" s="239"/>
    </row>
    <row r="15" spans="2:7" ht="18" customHeight="1" x14ac:dyDescent="0.2">
      <c r="B15" s="20"/>
      <c r="C15" s="21"/>
      <c r="D15" s="91">
        <v>2018</v>
      </c>
      <c r="E15" s="90">
        <v>2017</v>
      </c>
    </row>
    <row r="16" spans="2:7" s="181" customFormat="1" ht="12.95" customHeight="1" x14ac:dyDescent="0.2">
      <c r="B16" s="211">
        <v>1</v>
      </c>
      <c r="C16" s="227" t="s">
        <v>0</v>
      </c>
      <c r="D16" s="228">
        <v>1167561298.0599997</v>
      </c>
      <c r="E16" s="229">
        <v>1034379277.6000003</v>
      </c>
      <c r="G16" s="194"/>
    </row>
    <row r="17" spans="2:7" s="181" customFormat="1" ht="12.95" customHeight="1" x14ac:dyDescent="0.2">
      <c r="B17" s="215">
        <v>2</v>
      </c>
      <c r="C17" s="231" t="s">
        <v>1</v>
      </c>
      <c r="D17" s="232">
        <v>1234678149.3500004</v>
      </c>
      <c r="E17" s="233">
        <v>1273849053.8900001</v>
      </c>
      <c r="G17" s="194"/>
    </row>
    <row r="18" spans="2:7" s="181" customFormat="1" ht="12.95" customHeight="1" x14ac:dyDescent="0.2">
      <c r="B18" s="215">
        <v>3</v>
      </c>
      <c r="C18" s="231" t="s">
        <v>2</v>
      </c>
      <c r="D18" s="232">
        <v>83201024.730000004</v>
      </c>
      <c r="E18" s="233">
        <v>84970464.099999994</v>
      </c>
      <c r="G18" s="194"/>
    </row>
    <row r="19" spans="2:7" s="181" customFormat="1" ht="12.95" customHeight="1" x14ac:dyDescent="0.2">
      <c r="B19" s="215">
        <v>4</v>
      </c>
      <c r="C19" s="231" t="s">
        <v>3</v>
      </c>
      <c r="D19" s="232">
        <v>276977150.60000002</v>
      </c>
      <c r="E19" s="233">
        <v>333354937.28000009</v>
      </c>
      <c r="G19" s="194"/>
    </row>
    <row r="20" spans="2:7" s="181" customFormat="1" ht="12.95" customHeight="1" x14ac:dyDescent="0.2">
      <c r="B20" s="215">
        <v>5</v>
      </c>
      <c r="C20" s="231" t="s">
        <v>4</v>
      </c>
      <c r="D20" s="232">
        <v>708579.65</v>
      </c>
      <c r="E20" s="233">
        <v>821950.8899999999</v>
      </c>
      <c r="G20" s="194"/>
    </row>
    <row r="21" spans="2:7" s="181" customFormat="1" ht="12.95" customHeight="1" x14ac:dyDescent="0.2">
      <c r="B21" s="215">
        <v>6</v>
      </c>
      <c r="C21" s="231" t="s">
        <v>5</v>
      </c>
      <c r="D21" s="232">
        <v>1951137.3</v>
      </c>
      <c r="E21" s="233">
        <v>7117682.5500000007</v>
      </c>
      <c r="G21" s="194"/>
    </row>
    <row r="22" spans="2:7" s="181" customFormat="1" ht="12.95" customHeight="1" thickBot="1" x14ac:dyDescent="0.25">
      <c r="B22" s="186">
        <v>7</v>
      </c>
      <c r="C22" s="187" t="s">
        <v>6</v>
      </c>
      <c r="D22" s="188">
        <v>14172928.890000001</v>
      </c>
      <c r="E22" s="200">
        <v>15532920.1</v>
      </c>
      <c r="G22" s="194"/>
    </row>
    <row r="23" spans="2:7" s="1" customFormat="1" ht="20.100000000000001" customHeight="1" thickTop="1" thickBot="1" x14ac:dyDescent="0.25">
      <c r="B23" s="6" t="s">
        <v>85</v>
      </c>
      <c r="C23" s="7"/>
      <c r="D23" s="92">
        <f>SUM(D16:D22)</f>
        <v>2779250268.5799999</v>
      </c>
      <c r="E23" s="84">
        <f>SUM(E16:E22)</f>
        <v>2750026286.4100003</v>
      </c>
      <c r="G23" s="103"/>
    </row>
    <row r="24" spans="2:7" s="181" customFormat="1" ht="12.95" customHeight="1" thickTop="1" x14ac:dyDescent="0.2">
      <c r="B24" s="219">
        <v>1</v>
      </c>
      <c r="C24" s="235" t="s">
        <v>7</v>
      </c>
      <c r="D24" s="236">
        <v>169282586.55000004</v>
      </c>
      <c r="E24" s="237">
        <v>159231387.38</v>
      </c>
      <c r="G24" s="194"/>
    </row>
    <row r="25" spans="2:7" s="181" customFormat="1" ht="12.95" customHeight="1" x14ac:dyDescent="0.2">
      <c r="B25" s="215">
        <v>2</v>
      </c>
      <c r="C25" s="231" t="s">
        <v>8</v>
      </c>
      <c r="D25" s="232">
        <v>165064894.20000002</v>
      </c>
      <c r="E25" s="233">
        <v>159622073.75</v>
      </c>
      <c r="G25" s="194"/>
    </row>
    <row r="26" spans="2:7" s="181" customFormat="1" ht="12.95" customHeight="1" x14ac:dyDescent="0.2">
      <c r="B26" s="215">
        <v>3</v>
      </c>
      <c r="C26" s="231" t="s">
        <v>9</v>
      </c>
      <c r="D26" s="232">
        <v>10705422.280000001</v>
      </c>
      <c r="E26" s="233">
        <v>11687916.410000002</v>
      </c>
      <c r="G26" s="194"/>
    </row>
    <row r="27" spans="2:7" s="181" customFormat="1" ht="12.95" customHeight="1" x14ac:dyDescent="0.2">
      <c r="B27" s="215">
        <v>4</v>
      </c>
      <c r="C27" s="231" t="s">
        <v>10</v>
      </c>
      <c r="D27" s="232">
        <v>2300111789.6699996</v>
      </c>
      <c r="E27" s="233">
        <v>2272895971.4000001</v>
      </c>
      <c r="G27" s="194"/>
    </row>
    <row r="28" spans="2:7" s="181" customFormat="1" ht="12.95" customHeight="1" x14ac:dyDescent="0.2">
      <c r="B28" s="215">
        <v>6</v>
      </c>
      <c r="C28" s="231" t="s">
        <v>11</v>
      </c>
      <c r="D28" s="232">
        <v>47526722.719999999</v>
      </c>
      <c r="E28" s="233">
        <v>47358465.609999999</v>
      </c>
      <c r="G28" s="194"/>
    </row>
    <row r="29" spans="2:7" s="181" customFormat="1" ht="12.95" customHeight="1" thickBot="1" x14ac:dyDescent="0.25">
      <c r="B29" s="186">
        <v>7</v>
      </c>
      <c r="C29" s="187" t="s">
        <v>6</v>
      </c>
      <c r="D29" s="188">
        <v>37032474.710000008</v>
      </c>
      <c r="E29" s="200">
        <v>47317397.079999998</v>
      </c>
      <c r="G29" s="194"/>
    </row>
    <row r="30" spans="2:7" s="1" customFormat="1" ht="20.100000000000001" customHeight="1" thickTop="1" thickBot="1" x14ac:dyDescent="0.25">
      <c r="B30" s="10" t="s">
        <v>86</v>
      </c>
      <c r="C30" s="11"/>
      <c r="D30" s="93">
        <f>SUM(D24:D29)</f>
        <v>2729723890.1299996</v>
      </c>
      <c r="E30" s="85">
        <f>SUM(E24:E29)</f>
        <v>2698113211.6300001</v>
      </c>
      <c r="G30" s="103"/>
    </row>
    <row r="31" spans="2:7" s="1" customFormat="1" ht="21.95" customHeight="1" thickTop="1" thickBot="1" x14ac:dyDescent="0.25">
      <c r="B31" s="14" t="s">
        <v>33</v>
      </c>
      <c r="C31" s="13"/>
      <c r="D31" s="94">
        <f>+D23-D30</f>
        <v>49526378.450000286</v>
      </c>
      <c r="E31" s="86">
        <f>+E23-E30</f>
        <v>51913074.78000021</v>
      </c>
      <c r="G31" s="103"/>
    </row>
    <row r="32" spans="2:7" ht="18" customHeight="1" thickTop="1" x14ac:dyDescent="0.2">
      <c r="B32" s="22" t="s">
        <v>15</v>
      </c>
      <c r="C32" s="23"/>
      <c r="D32" s="95"/>
      <c r="E32" s="87"/>
    </row>
    <row r="33" spans="2:7" s="181" customFormat="1" ht="12.95" customHeight="1" x14ac:dyDescent="0.2">
      <c r="B33" s="226"/>
      <c r="C33" s="227" t="s">
        <v>75</v>
      </c>
      <c r="D33" s="228">
        <v>-9192583.8199996948</v>
      </c>
      <c r="E33" s="229">
        <v>-5631142.8700002432</v>
      </c>
      <c r="G33" s="194"/>
    </row>
    <row r="34" spans="2:7" s="181" customFormat="1" ht="12.95" customHeight="1" x14ac:dyDescent="0.2">
      <c r="B34" s="230"/>
      <c r="C34" s="231" t="s">
        <v>76</v>
      </c>
      <c r="D34" s="232">
        <v>173752.57999944687</v>
      </c>
      <c r="E34" s="233">
        <v>-8454312.9800000191</v>
      </c>
      <c r="F34" s="185"/>
      <c r="G34" s="194"/>
    </row>
    <row r="35" spans="2:7" s="181" customFormat="1" ht="12.95" customHeight="1" x14ac:dyDescent="0.2">
      <c r="B35" s="230"/>
      <c r="C35" s="231" t="s">
        <v>77</v>
      </c>
      <c r="D35" s="232">
        <v>-8622882.8399999999</v>
      </c>
      <c r="E35" s="233">
        <v>-13267615.690000003</v>
      </c>
      <c r="G35" s="194"/>
    </row>
    <row r="36" spans="2:7" s="181" customFormat="1" ht="12.95" customHeight="1" x14ac:dyDescent="0.2">
      <c r="B36" s="230"/>
      <c r="C36" s="231" t="s">
        <v>14</v>
      </c>
      <c r="D36" s="232">
        <v>1032709.16</v>
      </c>
      <c r="E36" s="233">
        <v>1502889.86</v>
      </c>
      <c r="G36" s="194"/>
    </row>
    <row r="37" spans="2:7" s="181" customFormat="1" ht="12.95" customHeight="1" x14ac:dyDescent="0.2">
      <c r="B37" s="230"/>
      <c r="C37" s="234" t="s">
        <v>12</v>
      </c>
      <c r="D37" s="232">
        <v>-4147500</v>
      </c>
      <c r="E37" s="233">
        <v>-4961251.57</v>
      </c>
      <c r="G37" s="194"/>
    </row>
    <row r="38" spans="2:7" s="181" customFormat="1" ht="12.95" customHeight="1" thickBot="1" x14ac:dyDescent="0.25">
      <c r="B38" s="230"/>
      <c r="C38" s="234" t="s">
        <v>38</v>
      </c>
      <c r="D38" s="232">
        <v>0</v>
      </c>
      <c r="E38" s="233">
        <v>0</v>
      </c>
      <c r="G38" s="194"/>
    </row>
    <row r="39" spans="2:7" s="1" customFormat="1" ht="20.100000000000001" customHeight="1" thickTop="1" thickBot="1" x14ac:dyDescent="0.25">
      <c r="B39" s="15" t="s">
        <v>34</v>
      </c>
      <c r="C39" s="12"/>
      <c r="D39" s="96">
        <f>SUM(D33:D38)</f>
        <v>-20756504.920000248</v>
      </c>
      <c r="E39" s="88">
        <f>SUM(E33:E38)</f>
        <v>-30811433.250000268</v>
      </c>
      <c r="G39" s="103"/>
    </row>
    <row r="40" spans="2:7" ht="24" customHeight="1" thickTop="1" x14ac:dyDescent="0.2">
      <c r="B40" s="18" t="s">
        <v>91</v>
      </c>
      <c r="C40" s="17"/>
      <c r="D40" s="97">
        <f>+D31+D39</f>
        <v>28769873.530000038</v>
      </c>
      <c r="E40" s="89">
        <f>+E31+E39</f>
        <v>21101641.529999942</v>
      </c>
    </row>
    <row r="41" spans="2:7" ht="5.0999999999999996" customHeight="1" x14ac:dyDescent="0.2"/>
    <row r="42" spans="2:7" customFormat="1" ht="12.75" x14ac:dyDescent="0.2"/>
    <row r="43" spans="2:7" customFormat="1" ht="12.75" x14ac:dyDescent="0.2"/>
    <row r="44" spans="2:7" customFormat="1" ht="12.75" x14ac:dyDescent="0.2"/>
    <row r="45" spans="2:7" customFormat="1" ht="12.75" x14ac:dyDescent="0.2"/>
    <row r="46" spans="2:7" customFormat="1" ht="12.75" x14ac:dyDescent="0.2"/>
    <row r="47" spans="2:7" customFormat="1" ht="12.75" x14ac:dyDescent="0.2"/>
    <row r="48" spans="2:7" customFormat="1" ht="12.75" x14ac:dyDescent="0.2"/>
    <row r="49" spans="4:5" customFormat="1" ht="12.75" x14ac:dyDescent="0.2"/>
    <row r="50" spans="4:5" customFormat="1" ht="12.75" x14ac:dyDescent="0.2"/>
    <row r="51" spans="4:5" customFormat="1" ht="12.75" x14ac:dyDescent="0.2"/>
    <row r="53" spans="4:5" x14ac:dyDescent="0.2">
      <c r="D53" s="238"/>
      <c r="E53" s="3"/>
    </row>
  </sheetData>
  <phoneticPr fontId="2" type="noConversion"/>
  <printOptions horizontalCentered="1"/>
  <pageMargins left="0" right="0" top="0.19685039370078741" bottom="0" header="0" footer="0.19685039370078741"/>
  <pageSetup paperSize="9" scale="95" orientation="landscape" r:id="rId1"/>
  <headerFooter alignWithMargins="0"/>
  <ignoredErrors>
    <ignoredError sqref="D23:E23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G61"/>
  <sheetViews>
    <sheetView showGridLines="0" showZeros="0" zoomScaleNormal="100" workbookViewId="0">
      <selection activeCell="H22" sqref="H22"/>
    </sheetView>
  </sheetViews>
  <sheetFormatPr baseColWidth="10" defaultRowHeight="11.25" x14ac:dyDescent="0.2"/>
  <cols>
    <col min="1" max="1" width="11.42578125" style="2"/>
    <col min="2" max="2" width="2.7109375" style="2" customWidth="1"/>
    <col min="3" max="3" width="70.7109375" style="2" customWidth="1"/>
    <col min="4" max="5" width="18.7109375" style="2" customWidth="1"/>
    <col min="6" max="6" width="11.42578125" style="2"/>
    <col min="7" max="7" width="15.5703125" style="2" bestFit="1" customWidth="1"/>
    <col min="8" max="16384" width="11.42578125" style="2"/>
  </cols>
  <sheetData>
    <row r="6" spans="2:7" ht="5.0999999999999996" customHeight="1" x14ac:dyDescent="0.2"/>
    <row r="11" spans="2:7" ht="30" customHeight="1" x14ac:dyDescent="0.2">
      <c r="B11" s="9"/>
      <c r="C11" s="8"/>
      <c r="D11" s="8"/>
      <c r="E11" s="8"/>
    </row>
    <row r="12" spans="2:7" ht="15.75" x14ac:dyDescent="0.2">
      <c r="B12" s="9" t="s">
        <v>66</v>
      </c>
      <c r="C12" s="8"/>
      <c r="D12" s="8"/>
      <c r="E12" s="8"/>
    </row>
    <row r="13" spans="2:7" ht="12.75" x14ac:dyDescent="0.2">
      <c r="E13" s="67">
        <v>43621</v>
      </c>
      <c r="G13" s="16"/>
    </row>
    <row r="14" spans="2:7" ht="15" customHeight="1" x14ac:dyDescent="0.2">
      <c r="B14" s="4"/>
      <c r="C14" s="5"/>
      <c r="D14" s="239" t="s">
        <v>88</v>
      </c>
      <c r="E14" s="239"/>
    </row>
    <row r="15" spans="2:7" ht="18" customHeight="1" x14ac:dyDescent="0.2">
      <c r="B15" s="20"/>
      <c r="C15" s="21"/>
      <c r="D15" s="91">
        <v>2018</v>
      </c>
      <c r="E15" s="91">
        <v>2017</v>
      </c>
    </row>
    <row r="16" spans="2:7" s="181" customFormat="1" ht="12.95" customHeight="1" x14ac:dyDescent="0.2">
      <c r="B16" s="178">
        <v>1</v>
      </c>
      <c r="C16" s="179" t="s">
        <v>0</v>
      </c>
      <c r="D16" s="180">
        <v>1167561298.0599997</v>
      </c>
      <c r="E16" s="180">
        <v>1034379277.6000003</v>
      </c>
    </row>
    <row r="17" spans="2:7" s="181" customFormat="1" ht="12.95" customHeight="1" x14ac:dyDescent="0.2">
      <c r="B17" s="182">
        <v>2</v>
      </c>
      <c r="C17" s="183" t="s">
        <v>1</v>
      </c>
      <c r="D17" s="180">
        <v>1234678149.3500004</v>
      </c>
      <c r="E17" s="184">
        <v>1273849053.8900001</v>
      </c>
    </row>
    <row r="18" spans="2:7" s="181" customFormat="1" ht="12.95" customHeight="1" x14ac:dyDescent="0.2">
      <c r="B18" s="182">
        <v>3</v>
      </c>
      <c r="C18" s="183" t="s">
        <v>2</v>
      </c>
      <c r="D18" s="180">
        <v>21136831.500000004</v>
      </c>
      <c r="E18" s="184">
        <v>25391832.010000002</v>
      </c>
    </row>
    <row r="19" spans="2:7" s="181" customFormat="1" ht="12.95" customHeight="1" x14ac:dyDescent="0.2">
      <c r="B19" s="182">
        <v>4</v>
      </c>
      <c r="C19" s="183" t="s">
        <v>73</v>
      </c>
      <c r="D19" s="184">
        <v>78444585.370000005</v>
      </c>
      <c r="E19" s="184">
        <v>124557128.21000001</v>
      </c>
      <c r="G19" s="185"/>
    </row>
    <row r="20" spans="2:7" s="181" customFormat="1" ht="12.95" customHeight="1" x14ac:dyDescent="0.2">
      <c r="B20" s="182">
        <v>5</v>
      </c>
      <c r="C20" s="183" t="s">
        <v>4</v>
      </c>
      <c r="D20" s="184">
        <v>613983.55000000005</v>
      </c>
      <c r="E20" s="184">
        <v>753551.1</v>
      </c>
    </row>
    <row r="21" spans="2:7" s="181" customFormat="1" ht="12.95" customHeight="1" x14ac:dyDescent="0.2">
      <c r="B21" s="182">
        <v>6</v>
      </c>
      <c r="C21" s="183" t="s">
        <v>80</v>
      </c>
      <c r="D21" s="184">
        <v>1951137.3</v>
      </c>
      <c r="E21" s="184">
        <v>1447715.19</v>
      </c>
    </row>
    <row r="22" spans="2:7" s="181" customFormat="1" ht="12.95" customHeight="1" thickBot="1" x14ac:dyDescent="0.25">
      <c r="B22" s="186">
        <v>7</v>
      </c>
      <c r="C22" s="187" t="s">
        <v>74</v>
      </c>
      <c r="D22" s="188">
        <v>7381352.9600000009</v>
      </c>
      <c r="E22" s="188">
        <v>8700047.9100000001</v>
      </c>
    </row>
    <row r="23" spans="2:7" s="35" customFormat="1" ht="20.100000000000001" customHeight="1" thickTop="1" thickBot="1" x14ac:dyDescent="0.25">
      <c r="B23" s="33" t="s">
        <v>85</v>
      </c>
      <c r="C23" s="34"/>
      <c r="D23" s="92">
        <f>SUM(D16:D22)</f>
        <v>2511767338.0900002</v>
      </c>
      <c r="E23" s="92">
        <f>SUM(E16:E22)</f>
        <v>2469078605.9100003</v>
      </c>
      <c r="G23" s="223"/>
    </row>
    <row r="24" spans="2:7" s="181" customFormat="1" ht="12.95" customHeight="1" thickTop="1" x14ac:dyDescent="0.2">
      <c r="B24" s="190">
        <v>1</v>
      </c>
      <c r="C24" s="191" t="s">
        <v>7</v>
      </c>
      <c r="D24" s="192">
        <v>63886747.780000024</v>
      </c>
      <c r="E24" s="192">
        <v>60957457.659999989</v>
      </c>
    </row>
    <row r="25" spans="2:7" s="181" customFormat="1" ht="12.95" customHeight="1" x14ac:dyDescent="0.2">
      <c r="B25" s="182">
        <v>2</v>
      </c>
      <c r="C25" s="183" t="s">
        <v>8</v>
      </c>
      <c r="D25" s="192">
        <v>52242611.57</v>
      </c>
      <c r="E25" s="184">
        <v>51229392.289999999</v>
      </c>
    </row>
    <row r="26" spans="2:7" s="181" customFormat="1" ht="12.95" customHeight="1" x14ac:dyDescent="0.2">
      <c r="B26" s="182">
        <v>3</v>
      </c>
      <c r="C26" s="183" t="s">
        <v>9</v>
      </c>
      <c r="D26" s="184">
        <v>10345665.41</v>
      </c>
      <c r="E26" s="184">
        <v>11165299.960000001</v>
      </c>
    </row>
    <row r="27" spans="2:7" s="181" customFormat="1" ht="12.95" customHeight="1" x14ac:dyDescent="0.2">
      <c r="B27" s="182">
        <v>4</v>
      </c>
      <c r="C27" s="183" t="s">
        <v>73</v>
      </c>
      <c r="D27" s="184">
        <v>2261778548.0599995</v>
      </c>
      <c r="E27" s="184">
        <v>2235786178.1900001</v>
      </c>
    </row>
    <row r="28" spans="2:7" s="181" customFormat="1" ht="12.95" customHeight="1" x14ac:dyDescent="0.2">
      <c r="B28" s="182">
        <v>6</v>
      </c>
      <c r="C28" s="183" t="s">
        <v>11</v>
      </c>
      <c r="D28" s="184">
        <v>43254642.810000002</v>
      </c>
      <c r="E28" s="184">
        <v>44704363.25</v>
      </c>
    </row>
    <row r="29" spans="2:7" s="181" customFormat="1" ht="12.95" customHeight="1" thickBot="1" x14ac:dyDescent="0.25">
      <c r="B29" s="186">
        <v>7</v>
      </c>
      <c r="C29" s="187" t="s">
        <v>74</v>
      </c>
      <c r="D29" s="188">
        <v>35586897.650000006</v>
      </c>
      <c r="E29" s="188">
        <v>45581445.030000001</v>
      </c>
    </row>
    <row r="30" spans="2:7" s="35" customFormat="1" ht="20.100000000000001" customHeight="1" thickTop="1" thickBot="1" x14ac:dyDescent="0.25">
      <c r="B30" s="36" t="s">
        <v>86</v>
      </c>
      <c r="C30" s="37"/>
      <c r="D30" s="93">
        <f>SUM(D24:D29)</f>
        <v>2467095113.2799997</v>
      </c>
      <c r="E30" s="93">
        <f>SUM(E24:E29)</f>
        <v>2449424136.3800001</v>
      </c>
    </row>
    <row r="31" spans="2:7" s="35" customFormat="1" ht="21.95" customHeight="1" thickTop="1" thickBot="1" x14ac:dyDescent="0.25">
      <c r="B31" s="38" t="s">
        <v>33</v>
      </c>
      <c r="C31" s="39"/>
      <c r="D31" s="94">
        <f>+D23-D30</f>
        <v>44672224.81000042</v>
      </c>
      <c r="E31" s="94">
        <f>+E23-E30</f>
        <v>19654469.53000021</v>
      </c>
    </row>
    <row r="32" spans="2:7" ht="18" customHeight="1" thickTop="1" x14ac:dyDescent="0.2">
      <c r="B32" s="22" t="s">
        <v>15</v>
      </c>
      <c r="C32" s="23"/>
      <c r="D32" s="95"/>
      <c r="E32" s="95"/>
    </row>
    <row r="33" spans="2:7" s="181" customFormat="1" ht="12.95" customHeight="1" x14ac:dyDescent="0.2">
      <c r="B33" s="193"/>
      <c r="C33" s="179" t="s">
        <v>75</v>
      </c>
      <c r="D33" s="180">
        <v>-9192583.8199996948</v>
      </c>
      <c r="E33" s="180">
        <v>-5631142.8700002432</v>
      </c>
      <c r="G33" s="194"/>
    </row>
    <row r="34" spans="2:7" s="181" customFormat="1" ht="12.95" customHeight="1" x14ac:dyDescent="0.2">
      <c r="B34" s="195"/>
      <c r="C34" s="183" t="s">
        <v>76</v>
      </c>
      <c r="D34" s="180">
        <v>173752.57999944687</v>
      </c>
      <c r="E34" s="184">
        <v>-8454312.9800000191</v>
      </c>
      <c r="G34" s="194"/>
    </row>
    <row r="35" spans="2:7" s="181" customFormat="1" ht="12.95" customHeight="1" x14ac:dyDescent="0.2">
      <c r="B35" s="195"/>
      <c r="C35" s="183" t="s">
        <v>77</v>
      </c>
      <c r="D35" s="180">
        <v>-6474316.2500000037</v>
      </c>
      <c r="E35" s="184">
        <v>-11985884.720000004</v>
      </c>
      <c r="G35" s="194"/>
    </row>
    <row r="36" spans="2:7" s="181" customFormat="1" ht="12.95" customHeight="1" x14ac:dyDescent="0.2">
      <c r="B36" s="195"/>
      <c r="C36" s="183" t="s">
        <v>14</v>
      </c>
      <c r="D36" s="184">
        <v>1032709.16</v>
      </c>
      <c r="E36" s="184">
        <v>1502889.86</v>
      </c>
      <c r="G36" s="194"/>
    </row>
    <row r="37" spans="2:7" s="181" customFormat="1" ht="12.95" customHeight="1" thickBot="1" x14ac:dyDescent="0.25">
      <c r="B37" s="195"/>
      <c r="C37" s="196" t="s">
        <v>12</v>
      </c>
      <c r="D37" s="184">
        <v>-4147500</v>
      </c>
      <c r="E37" s="184">
        <v>-4961251.57</v>
      </c>
      <c r="G37" s="194"/>
    </row>
    <row r="38" spans="2:7" s="181" customFormat="1" ht="12.95" hidden="1" customHeight="1" x14ac:dyDescent="0.2">
      <c r="B38" s="195"/>
      <c r="C38" s="196" t="s">
        <v>38</v>
      </c>
      <c r="D38" s="184"/>
      <c r="E38" s="184"/>
      <c r="G38" s="194"/>
    </row>
    <row r="39" spans="2:7" s="35" customFormat="1" ht="20.100000000000001" customHeight="1" thickTop="1" thickBot="1" x14ac:dyDescent="0.25">
      <c r="B39" s="40" t="s">
        <v>34</v>
      </c>
      <c r="C39" s="41"/>
      <c r="D39" s="96">
        <f>SUM(D33:D37)</f>
        <v>-18607938.330000252</v>
      </c>
      <c r="E39" s="96">
        <f>SUM(E33:E37)</f>
        <v>-29529702.280000269</v>
      </c>
      <c r="G39" s="16"/>
    </row>
    <row r="40" spans="2:7" s="44" customFormat="1" ht="24" customHeight="1" thickTop="1" x14ac:dyDescent="0.2">
      <c r="B40" s="42" t="s">
        <v>91</v>
      </c>
      <c r="C40" s="43"/>
      <c r="D40" s="97">
        <f>+D31+D39</f>
        <v>26064286.480000168</v>
      </c>
      <c r="E40" s="97">
        <f>+E31+E39</f>
        <v>-9875232.7500000596</v>
      </c>
    </row>
    <row r="41" spans="2:7" ht="5.0999999999999996" customHeight="1" x14ac:dyDescent="0.2"/>
    <row r="42" spans="2:7" x14ac:dyDescent="0.2">
      <c r="D42" s="3"/>
    </row>
    <row r="43" spans="2:7" customFormat="1" ht="12.75" x14ac:dyDescent="0.2"/>
    <row r="44" spans="2:7" customFormat="1" ht="12.75" x14ac:dyDescent="0.2"/>
    <row r="45" spans="2:7" customFormat="1" ht="12.75" x14ac:dyDescent="0.2"/>
    <row r="46" spans="2:7" customFormat="1" ht="12.95" customHeight="1" x14ac:dyDescent="0.2"/>
    <row r="47" spans="2:7" customFormat="1" ht="12.95" customHeight="1" x14ac:dyDescent="0.2"/>
    <row r="48" spans="2:7" customFormat="1" ht="12.75" x14ac:dyDescent="0.2"/>
    <row r="49" customFormat="1" ht="12.75" x14ac:dyDescent="0.2"/>
    <row r="50" customFormat="1" ht="12.75" x14ac:dyDescent="0.2"/>
    <row r="51" customFormat="1" ht="12.75" x14ac:dyDescent="0.2"/>
    <row r="52" customFormat="1" ht="12.75" x14ac:dyDescent="0.2"/>
    <row r="53" customFormat="1" ht="12.75" x14ac:dyDescent="0.2"/>
    <row r="54" customFormat="1" ht="12.75" x14ac:dyDescent="0.2"/>
    <row r="55" customFormat="1" ht="12.75" x14ac:dyDescent="0.2"/>
    <row r="56" customFormat="1" ht="12.75" x14ac:dyDescent="0.2"/>
    <row r="57" customFormat="1" ht="12.75" x14ac:dyDescent="0.2"/>
    <row r="58" customFormat="1" ht="12.75" x14ac:dyDescent="0.2"/>
    <row r="59" customFormat="1" ht="12.75" x14ac:dyDescent="0.2"/>
    <row r="60" customFormat="1" ht="12.75" x14ac:dyDescent="0.2"/>
    <row r="61" customFormat="1" ht="12.75" x14ac:dyDescent="0.2"/>
  </sheetData>
  <phoneticPr fontId="2" type="noConversion"/>
  <printOptions horizontalCentered="1"/>
  <pageMargins left="0" right="0" top="0.19685039370078741" bottom="0.31496062992125984" header="0" footer="0.19685039370078741"/>
  <pageSetup paperSize="9" scale="95" orientation="landscape" r:id="rId1"/>
  <headerFooter alignWithMargins="0"/>
  <ignoredErrors>
    <ignoredError sqref="D23:E23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M49"/>
  <sheetViews>
    <sheetView showGridLines="0" showZeros="0" zoomScaleNormal="100" workbookViewId="0"/>
  </sheetViews>
  <sheetFormatPr baseColWidth="10" defaultRowHeight="12.75" x14ac:dyDescent="0.2"/>
  <cols>
    <col min="1" max="1" width="3.42578125" style="2" customWidth="1"/>
    <col min="2" max="2" width="65" style="2" customWidth="1"/>
    <col min="3" max="3" width="13.140625" style="2" customWidth="1"/>
    <col min="4" max="4" width="10.7109375" style="2" customWidth="1"/>
    <col min="5" max="5" width="12.140625" style="2" customWidth="1"/>
    <col min="6" max="6" width="13.140625" style="2" customWidth="1"/>
    <col min="7" max="7" width="13.28515625" style="2" customWidth="1"/>
    <col min="8" max="9" width="10.7109375" style="2" customWidth="1"/>
    <col min="10" max="10" width="13.28515625" style="2" customWidth="1"/>
    <col min="14" max="16384" width="11.42578125" style="2"/>
  </cols>
  <sheetData>
    <row r="6" spans="1:10" ht="5.0999999999999996" customHeight="1" x14ac:dyDescent="0.2"/>
    <row r="11" spans="1:10" ht="15.75" x14ac:dyDescent="0.2">
      <c r="A11" s="9" t="s">
        <v>64</v>
      </c>
      <c r="B11" s="8"/>
      <c r="C11" s="8"/>
      <c r="D11" s="8"/>
      <c r="E11" s="8"/>
      <c r="F11" s="8"/>
      <c r="G11" s="8"/>
      <c r="H11" s="8"/>
      <c r="I11" s="8"/>
      <c r="J11" s="8"/>
    </row>
    <row r="12" spans="1:10" ht="15.75" x14ac:dyDescent="0.2">
      <c r="A12" s="9" t="s">
        <v>65</v>
      </c>
      <c r="B12" s="8"/>
      <c r="C12" s="8"/>
      <c r="D12" s="8"/>
      <c r="E12" s="8"/>
      <c r="F12" s="8"/>
      <c r="G12" s="8"/>
      <c r="H12" s="8"/>
      <c r="I12" s="8"/>
      <c r="J12" s="8"/>
    </row>
    <row r="13" spans="1:10" x14ac:dyDescent="0.2">
      <c r="J13" s="67">
        <f>+'Total Individualizado-DFA'!E13</f>
        <v>43621</v>
      </c>
    </row>
    <row r="14" spans="1:10" s="44" customFormat="1" ht="15" customHeight="1" x14ac:dyDescent="0.2">
      <c r="A14" s="45"/>
      <c r="B14" s="46"/>
      <c r="C14" s="167" t="s">
        <v>89</v>
      </c>
      <c r="D14" s="168"/>
      <c r="E14" s="169"/>
      <c r="F14" s="170"/>
      <c r="G14" s="167" t="s">
        <v>90</v>
      </c>
      <c r="H14" s="168"/>
      <c r="I14" s="169"/>
      <c r="J14" s="171"/>
    </row>
    <row r="15" spans="1:10" s="44" customFormat="1" ht="22.5" customHeight="1" x14ac:dyDescent="0.2">
      <c r="A15" s="47"/>
      <c r="B15" s="48"/>
      <c r="C15" s="172" t="s">
        <v>36</v>
      </c>
      <c r="D15" s="173" t="s">
        <v>71</v>
      </c>
      <c r="E15" s="174" t="s">
        <v>52</v>
      </c>
      <c r="F15" s="142" t="s">
        <v>16</v>
      </c>
      <c r="G15" s="172" t="s">
        <v>36</v>
      </c>
      <c r="H15" s="173" t="s">
        <v>37</v>
      </c>
      <c r="I15" s="174" t="s">
        <v>52</v>
      </c>
      <c r="J15" s="49" t="s">
        <v>16</v>
      </c>
    </row>
    <row r="16" spans="1:10" ht="12.95" hidden="1" customHeight="1" x14ac:dyDescent="0.2">
      <c r="A16" s="29">
        <v>1</v>
      </c>
      <c r="B16" s="30" t="s">
        <v>0</v>
      </c>
      <c r="C16" s="149"/>
      <c r="D16" s="31"/>
      <c r="E16" s="68">
        <v>0</v>
      </c>
      <c r="F16" s="143">
        <f>SUM(C16:D16)</f>
        <v>0</v>
      </c>
      <c r="G16" s="154">
        <v>0</v>
      </c>
      <c r="H16" s="31">
        <v>0</v>
      </c>
      <c r="I16" s="68">
        <v>0</v>
      </c>
      <c r="J16" s="69">
        <f>SUM(G16:H16)</f>
        <v>0</v>
      </c>
    </row>
    <row r="17" spans="1:13" ht="12.95" hidden="1" customHeight="1" x14ac:dyDescent="0.2">
      <c r="A17" s="25">
        <v>2</v>
      </c>
      <c r="B17" s="26" t="s">
        <v>1</v>
      </c>
      <c r="C17" s="150"/>
      <c r="D17" s="32"/>
      <c r="E17" s="70"/>
      <c r="F17" s="144">
        <f>SUM(C17:D17)</f>
        <v>0</v>
      </c>
      <c r="G17" s="155">
        <v>0</v>
      </c>
      <c r="H17" s="32">
        <v>0</v>
      </c>
      <c r="I17" s="70"/>
      <c r="J17" s="71">
        <f t="shared" ref="J17" si="0">SUM(G17:H17)</f>
        <v>0</v>
      </c>
    </row>
    <row r="18" spans="1:13" s="181" customFormat="1" ht="15" customHeight="1" x14ac:dyDescent="0.2">
      <c r="A18" s="182">
        <v>3</v>
      </c>
      <c r="B18" s="183" t="s">
        <v>2</v>
      </c>
      <c r="C18" s="155">
        <v>29412341.059999995</v>
      </c>
      <c r="D18" s="70">
        <v>1799707.42</v>
      </c>
      <c r="E18" s="70">
        <v>13050.76</v>
      </c>
      <c r="F18" s="144">
        <f>SUM(C18:E18)</f>
        <v>31225099.239999998</v>
      </c>
      <c r="G18" s="155">
        <v>29447827.240000002</v>
      </c>
      <c r="H18" s="70">
        <v>1782847.8499999999</v>
      </c>
      <c r="I18" s="70">
        <v>777.58</v>
      </c>
      <c r="J18" s="71">
        <f>SUM(G18:I18)</f>
        <v>31231452.670000002</v>
      </c>
      <c r="K18" s="198"/>
      <c r="L18" s="198"/>
      <c r="M18" s="198"/>
    </row>
    <row r="19" spans="1:13" s="181" customFormat="1" ht="21.75" customHeight="1" x14ac:dyDescent="0.2">
      <c r="A19" s="182">
        <v>4</v>
      </c>
      <c r="B19" s="183" t="s">
        <v>73</v>
      </c>
      <c r="C19" s="155">
        <v>169957959.72999999</v>
      </c>
      <c r="D19" s="70">
        <v>4420412.6100000003</v>
      </c>
      <c r="E19" s="70">
        <v>10897773.85</v>
      </c>
      <c r="F19" s="144">
        <f>SUM(C19:E19)</f>
        <v>185276146.19</v>
      </c>
      <c r="G19" s="155">
        <v>187047242.21000004</v>
      </c>
      <c r="H19" s="70">
        <v>4163241</v>
      </c>
      <c r="I19" s="70">
        <v>7792308.3600000003</v>
      </c>
      <c r="J19" s="71">
        <f t="shared" ref="J19:J22" si="1">SUM(G19:I19)</f>
        <v>199002791.57000005</v>
      </c>
      <c r="K19" s="198"/>
      <c r="L19" s="198"/>
      <c r="M19" s="198"/>
    </row>
    <row r="20" spans="1:13" s="181" customFormat="1" ht="15" customHeight="1" x14ac:dyDescent="0.2">
      <c r="A20" s="182">
        <v>5</v>
      </c>
      <c r="B20" s="183" t="s">
        <v>4</v>
      </c>
      <c r="C20" s="155">
        <v>0</v>
      </c>
      <c r="D20" s="70">
        <v>0</v>
      </c>
      <c r="E20" s="70">
        <v>13998.98</v>
      </c>
      <c r="F20" s="144">
        <f>SUM(C20:E20)</f>
        <v>13998.98</v>
      </c>
      <c r="G20" s="155">
        <v>14050.449999999999</v>
      </c>
      <c r="H20" s="70">
        <v>0</v>
      </c>
      <c r="I20" s="70">
        <v>0</v>
      </c>
      <c r="J20" s="71">
        <f t="shared" si="1"/>
        <v>14050.449999999999</v>
      </c>
      <c r="K20" s="198"/>
      <c r="L20" s="198"/>
      <c r="M20" s="198"/>
    </row>
    <row r="21" spans="1:13" s="181" customFormat="1" ht="15" customHeight="1" x14ac:dyDescent="0.2">
      <c r="A21" s="182">
        <v>6</v>
      </c>
      <c r="B21" s="183" t="s">
        <v>80</v>
      </c>
      <c r="C21" s="155">
        <v>0</v>
      </c>
      <c r="D21" s="70">
        <v>0</v>
      </c>
      <c r="E21" s="76">
        <v>0</v>
      </c>
      <c r="F21" s="144">
        <f>SUM(C21:E21)</f>
        <v>0</v>
      </c>
      <c r="G21" s="155">
        <v>0</v>
      </c>
      <c r="H21" s="70">
        <v>0</v>
      </c>
      <c r="I21" s="76">
        <v>0</v>
      </c>
      <c r="J21" s="71">
        <f t="shared" si="1"/>
        <v>0</v>
      </c>
      <c r="K21" s="198"/>
      <c r="L21" s="198"/>
      <c r="M21" s="198"/>
    </row>
    <row r="22" spans="1:13" s="181" customFormat="1" ht="24" customHeight="1" thickBot="1" x14ac:dyDescent="0.25">
      <c r="A22" s="186">
        <v>7</v>
      </c>
      <c r="B22" s="187" t="s">
        <v>74</v>
      </c>
      <c r="C22" s="156">
        <v>2323478</v>
      </c>
      <c r="D22" s="72">
        <v>29500</v>
      </c>
      <c r="E22" s="76">
        <v>310000</v>
      </c>
      <c r="F22" s="145">
        <f>SUM(C22:E22)</f>
        <v>2662978</v>
      </c>
      <c r="G22" s="156">
        <v>2351130</v>
      </c>
      <c r="H22" s="72">
        <v>53925.599999999999</v>
      </c>
      <c r="I22" s="76">
        <v>235625.56</v>
      </c>
      <c r="J22" s="73">
        <f t="shared" si="1"/>
        <v>2640681.16</v>
      </c>
      <c r="K22" s="198"/>
      <c r="L22" s="198"/>
      <c r="M22" s="198"/>
    </row>
    <row r="23" spans="1:13" s="35" customFormat="1" ht="20.100000000000001" customHeight="1" thickTop="1" thickBot="1" x14ac:dyDescent="0.25">
      <c r="A23" s="33" t="s">
        <v>85</v>
      </c>
      <c r="B23" s="34"/>
      <c r="C23" s="151">
        <f>SUM(C16:C22)</f>
        <v>201693778.78999999</v>
      </c>
      <c r="D23" s="74">
        <f>SUM(D16:D22)</f>
        <v>6249620.0300000003</v>
      </c>
      <c r="E23" s="74">
        <f>SUM(E16:E22)</f>
        <v>11234823.59</v>
      </c>
      <c r="F23" s="146">
        <f t="shared" ref="F23" si="2">SUM(C23:E23)</f>
        <v>219178222.41</v>
      </c>
      <c r="G23" s="151">
        <f>SUM(G16:G22)</f>
        <v>218860249.90000004</v>
      </c>
      <c r="H23" s="74">
        <f>SUM(H16:H22)</f>
        <v>6000014.4499999993</v>
      </c>
      <c r="I23" s="74">
        <f>SUM(I16:I22)</f>
        <v>8028711.5</v>
      </c>
      <c r="J23" s="75">
        <f>SUM(J16:J22)</f>
        <v>232888975.85000005</v>
      </c>
    </row>
    <row r="24" spans="1:13" s="181" customFormat="1" ht="15" customHeight="1" thickTop="1" x14ac:dyDescent="0.2">
      <c r="A24" s="190">
        <v>1</v>
      </c>
      <c r="B24" s="191" t="s">
        <v>7</v>
      </c>
      <c r="C24" s="157">
        <v>70677544.360000014</v>
      </c>
      <c r="D24" s="76">
        <v>2524983.3399999994</v>
      </c>
      <c r="E24" s="76">
        <v>9611941.2400000002</v>
      </c>
      <c r="F24" s="147">
        <f t="shared" ref="F24:F29" si="3">SUM(C24:E24)</f>
        <v>82814468.940000013</v>
      </c>
      <c r="G24" s="157">
        <v>68311841.439999998</v>
      </c>
      <c r="H24" s="76">
        <v>2421542.7499999995</v>
      </c>
      <c r="I24" s="76">
        <v>6455366.8899999997</v>
      </c>
      <c r="J24" s="77">
        <f t="shared" ref="J24:J29" si="4">SUM(G24:I24)</f>
        <v>77188751.079999998</v>
      </c>
      <c r="K24" s="198"/>
      <c r="L24" s="198"/>
      <c r="M24" s="198"/>
    </row>
    <row r="25" spans="1:13" s="181" customFormat="1" ht="21.75" customHeight="1" x14ac:dyDescent="0.2">
      <c r="A25" s="182">
        <v>2</v>
      </c>
      <c r="B25" s="183" t="s">
        <v>8</v>
      </c>
      <c r="C25" s="157">
        <v>91394673.229999989</v>
      </c>
      <c r="D25" s="76">
        <v>2976288.7399999993</v>
      </c>
      <c r="E25" s="76">
        <v>1285298.7200000004</v>
      </c>
      <c r="F25" s="144">
        <f t="shared" si="3"/>
        <v>95656260.689999983</v>
      </c>
      <c r="G25" s="155">
        <v>88718391.690000013</v>
      </c>
      <c r="H25" s="76">
        <v>2895817.9700000011</v>
      </c>
      <c r="I25" s="76">
        <v>1335197.6900000002</v>
      </c>
      <c r="J25" s="71">
        <f t="shared" si="4"/>
        <v>92949407.350000009</v>
      </c>
      <c r="K25" s="198"/>
      <c r="L25" s="198"/>
      <c r="M25" s="198"/>
    </row>
    <row r="26" spans="1:13" s="181" customFormat="1" ht="15" customHeight="1" x14ac:dyDescent="0.2">
      <c r="A26" s="182">
        <v>3</v>
      </c>
      <c r="B26" s="183" t="s">
        <v>9</v>
      </c>
      <c r="C26" s="155">
        <v>19.89</v>
      </c>
      <c r="D26" s="76">
        <v>0</v>
      </c>
      <c r="E26" s="76">
        <v>0</v>
      </c>
      <c r="F26" s="144">
        <f t="shared" si="3"/>
        <v>19.89</v>
      </c>
      <c r="G26" s="155">
        <v>1245.46</v>
      </c>
      <c r="H26" s="76">
        <v>0</v>
      </c>
      <c r="I26" s="76">
        <v>0</v>
      </c>
      <c r="J26" s="71">
        <f t="shared" si="4"/>
        <v>1245.46</v>
      </c>
      <c r="K26" s="198"/>
      <c r="L26" s="198"/>
      <c r="M26" s="198"/>
    </row>
    <row r="27" spans="1:13" s="181" customFormat="1" ht="22.5" customHeight="1" x14ac:dyDescent="0.2">
      <c r="A27" s="182">
        <v>4</v>
      </c>
      <c r="B27" s="183" t="s">
        <v>73</v>
      </c>
      <c r="C27" s="157">
        <v>37084630.219999999</v>
      </c>
      <c r="D27" s="76">
        <v>700691</v>
      </c>
      <c r="E27" s="76">
        <v>5698.6799999999994</v>
      </c>
      <c r="F27" s="144">
        <f t="shared" si="3"/>
        <v>37791019.899999999</v>
      </c>
      <c r="G27" s="155">
        <v>35959797.579999998</v>
      </c>
      <c r="H27" s="76">
        <v>623933.1</v>
      </c>
      <c r="I27" s="76">
        <v>5292.33</v>
      </c>
      <c r="J27" s="71">
        <f t="shared" si="4"/>
        <v>36589023.009999998</v>
      </c>
      <c r="K27" s="198"/>
      <c r="L27" s="198"/>
      <c r="M27" s="198"/>
    </row>
    <row r="28" spans="1:13" s="181" customFormat="1" ht="15" customHeight="1" x14ac:dyDescent="0.2">
      <c r="A28" s="182">
        <v>6</v>
      </c>
      <c r="B28" s="183" t="s">
        <v>11</v>
      </c>
      <c r="C28" s="157">
        <v>723902.65999999992</v>
      </c>
      <c r="D28" s="76">
        <v>43329.33</v>
      </c>
      <c r="E28" s="76">
        <v>325455.35999999999</v>
      </c>
      <c r="F28" s="144">
        <f t="shared" si="3"/>
        <v>1092687.3499999999</v>
      </c>
      <c r="G28" s="155">
        <v>511227.3</v>
      </c>
      <c r="H28" s="76">
        <v>70555.100000000006</v>
      </c>
      <c r="I28" s="76">
        <v>135625.56</v>
      </c>
      <c r="J28" s="71">
        <f t="shared" si="4"/>
        <v>717407.96</v>
      </c>
      <c r="K28" s="198"/>
      <c r="L28" s="198"/>
      <c r="M28" s="198"/>
    </row>
    <row r="29" spans="1:13" s="181" customFormat="1" ht="24" customHeight="1" thickBot="1" x14ac:dyDescent="0.25">
      <c r="A29" s="186">
        <v>7</v>
      </c>
      <c r="B29" s="187" t="s">
        <v>74</v>
      </c>
      <c r="C29" s="157">
        <v>1445577.0599999998</v>
      </c>
      <c r="D29" s="76">
        <v>0</v>
      </c>
      <c r="E29" s="76">
        <v>0</v>
      </c>
      <c r="F29" s="145">
        <f t="shared" si="3"/>
        <v>1445577.0599999998</v>
      </c>
      <c r="G29" s="158">
        <v>1635952.0499999998</v>
      </c>
      <c r="H29" s="76">
        <v>0</v>
      </c>
      <c r="I29" s="76">
        <v>100000</v>
      </c>
      <c r="J29" s="73">
        <f t="shared" si="4"/>
        <v>1735952.0499999998</v>
      </c>
      <c r="K29" s="198"/>
      <c r="L29" s="198"/>
      <c r="M29" s="198"/>
    </row>
    <row r="30" spans="1:13" s="35" customFormat="1" ht="20.100000000000001" customHeight="1" thickTop="1" thickBot="1" x14ac:dyDescent="0.25">
      <c r="A30" s="36" t="s">
        <v>86</v>
      </c>
      <c r="B30" s="37"/>
      <c r="C30" s="152">
        <f>SUM(C24:C29)</f>
        <v>201326347.41999999</v>
      </c>
      <c r="D30" s="78">
        <f>SUM(D24:D29)</f>
        <v>6245292.4099999983</v>
      </c>
      <c r="E30" s="78">
        <f>SUM(E24:E29)</f>
        <v>11228394</v>
      </c>
      <c r="F30" s="148">
        <f>SUM(C30:E30)</f>
        <v>218800033.82999998</v>
      </c>
      <c r="G30" s="152">
        <f>SUM(G24:G29)</f>
        <v>195138455.52000004</v>
      </c>
      <c r="H30" s="78">
        <f>SUM(H24:H29)</f>
        <v>6011848.9199999999</v>
      </c>
      <c r="I30" s="78">
        <f>SUM(I24:I29)</f>
        <v>8031482.4699999997</v>
      </c>
      <c r="J30" s="79">
        <f>SUM(J24:J29)</f>
        <v>209181786.91000003</v>
      </c>
    </row>
    <row r="31" spans="1:13" s="35" customFormat="1" ht="21.95" customHeight="1" thickTop="1" thickBot="1" x14ac:dyDescent="0.25">
      <c r="A31" s="38" t="s">
        <v>33</v>
      </c>
      <c r="B31" s="39"/>
      <c r="C31" s="153">
        <f>+C23-C30</f>
        <v>367431.37000000477</v>
      </c>
      <c r="D31" s="53">
        <f>+D23-D30</f>
        <v>4327.6200000019744</v>
      </c>
      <c r="E31" s="139">
        <f>+E23-E30</f>
        <v>6429.589999999851</v>
      </c>
      <c r="F31" s="160">
        <f>SUM(C31:E31)</f>
        <v>378188.58000000659</v>
      </c>
      <c r="G31" s="153">
        <f>+G23-G30</f>
        <v>23721794.379999995</v>
      </c>
      <c r="H31" s="53">
        <f>+H23-H30</f>
        <v>-11834.470000000671</v>
      </c>
      <c r="I31" s="139">
        <f>+I23-I30</f>
        <v>-2770.9699999997392</v>
      </c>
      <c r="J31" s="54">
        <f>+J23-J30</f>
        <v>23707188.940000027</v>
      </c>
    </row>
    <row r="32" spans="1:13" ht="18" customHeight="1" thickTop="1" x14ac:dyDescent="0.2">
      <c r="A32" s="22" t="s">
        <v>15</v>
      </c>
      <c r="B32" s="23"/>
      <c r="C32" s="27"/>
      <c r="D32" s="28"/>
      <c r="E32" s="28"/>
      <c r="F32" s="24"/>
      <c r="G32" s="27"/>
      <c r="H32" s="28"/>
      <c r="I32" s="28"/>
      <c r="J32" s="24"/>
    </row>
    <row r="33" spans="1:13" s="181" customFormat="1" ht="21.75" customHeight="1" x14ac:dyDescent="0.2">
      <c r="A33" s="195"/>
      <c r="B33" s="183" t="s">
        <v>77</v>
      </c>
      <c r="C33" s="163">
        <v>-2153652.3699999973</v>
      </c>
      <c r="D33" s="81">
        <v>3862.3699999998789</v>
      </c>
      <c r="E33" s="81">
        <v>1223.4099999999999</v>
      </c>
      <c r="F33" s="144">
        <f t="shared" ref="F33:F37" si="5">SUM(C33:E33)</f>
        <v>-2148566.5899999971</v>
      </c>
      <c r="G33" s="163">
        <v>-1258275.4699999988</v>
      </c>
      <c r="H33" s="81">
        <v>-24338.399999999907</v>
      </c>
      <c r="I33" s="81">
        <v>882.9</v>
      </c>
      <c r="J33" s="71">
        <f>SUM(G33:I33)</f>
        <v>-1281730.9699999988</v>
      </c>
      <c r="K33" s="198"/>
      <c r="L33" s="198"/>
      <c r="M33" s="198"/>
    </row>
    <row r="34" spans="1:13" s="181" customFormat="1" ht="15" customHeight="1" x14ac:dyDescent="0.2">
      <c r="A34" s="195"/>
      <c r="B34" s="183" t="s">
        <v>14</v>
      </c>
      <c r="C34" s="162"/>
      <c r="D34" s="80"/>
      <c r="E34" s="80">
        <v>0</v>
      </c>
      <c r="F34" s="144">
        <f t="shared" si="5"/>
        <v>0</v>
      </c>
      <c r="G34" s="162"/>
      <c r="H34" s="80"/>
      <c r="I34" s="80">
        <v>0</v>
      </c>
      <c r="J34" s="71">
        <f t="shared" ref="J34:J36" si="6">SUM(G34:H34)</f>
        <v>0</v>
      </c>
      <c r="K34" s="198"/>
      <c r="L34" s="198"/>
      <c r="M34" s="198"/>
    </row>
    <row r="35" spans="1:13" s="181" customFormat="1" ht="15" customHeight="1" x14ac:dyDescent="0.2">
      <c r="A35" s="195"/>
      <c r="B35" s="196" t="s">
        <v>12</v>
      </c>
      <c r="C35" s="162"/>
      <c r="D35" s="80"/>
      <c r="E35" s="80">
        <v>0</v>
      </c>
      <c r="F35" s="144">
        <f t="shared" si="5"/>
        <v>0</v>
      </c>
      <c r="G35" s="162"/>
      <c r="H35" s="80"/>
      <c r="I35" s="80">
        <v>0</v>
      </c>
      <c r="J35" s="71">
        <f t="shared" si="6"/>
        <v>0</v>
      </c>
      <c r="K35" s="198"/>
      <c r="L35" s="198"/>
      <c r="M35" s="198"/>
    </row>
    <row r="36" spans="1:13" s="181" customFormat="1" ht="15" customHeight="1" x14ac:dyDescent="0.2">
      <c r="A36" s="195"/>
      <c r="B36" s="196" t="s">
        <v>13</v>
      </c>
      <c r="C36" s="162"/>
      <c r="D36" s="80"/>
      <c r="E36" s="80">
        <v>0</v>
      </c>
      <c r="F36" s="144">
        <f t="shared" si="5"/>
        <v>0</v>
      </c>
      <c r="G36" s="162"/>
      <c r="H36" s="80"/>
      <c r="I36" s="80">
        <v>0</v>
      </c>
      <c r="J36" s="71">
        <f t="shared" si="6"/>
        <v>0</v>
      </c>
      <c r="K36" s="198"/>
      <c r="L36" s="198"/>
      <c r="M36" s="198"/>
    </row>
    <row r="37" spans="1:13" s="181" customFormat="1" ht="15" customHeight="1" thickBot="1" x14ac:dyDescent="0.25">
      <c r="A37" s="197"/>
      <c r="B37" s="199" t="s">
        <v>38</v>
      </c>
      <c r="C37" s="164"/>
      <c r="D37" s="82"/>
      <c r="E37" s="82"/>
      <c r="F37" s="159">
        <f t="shared" si="5"/>
        <v>0</v>
      </c>
      <c r="G37" s="164"/>
      <c r="H37" s="82"/>
      <c r="I37" s="82"/>
      <c r="J37" s="83"/>
      <c r="K37" s="198"/>
      <c r="L37" s="198"/>
      <c r="M37" s="198"/>
    </row>
    <row r="38" spans="1:13" s="35" customFormat="1" ht="20.100000000000001" customHeight="1" thickTop="1" thickBot="1" x14ac:dyDescent="0.25">
      <c r="A38" s="40" t="s">
        <v>34</v>
      </c>
      <c r="B38" s="41"/>
      <c r="C38" s="165">
        <f t="shared" ref="C38:J38" si="7">SUM(C33:C37)</f>
        <v>-2153652.3699999973</v>
      </c>
      <c r="D38" s="140">
        <f t="shared" si="7"/>
        <v>3862.3699999998789</v>
      </c>
      <c r="E38" s="140">
        <f t="shared" si="7"/>
        <v>1223.4099999999999</v>
      </c>
      <c r="F38" s="160">
        <f t="shared" si="7"/>
        <v>-2148566.5899999971</v>
      </c>
      <c r="G38" s="165">
        <f t="shared" si="7"/>
        <v>-1258275.4699999988</v>
      </c>
      <c r="H38" s="140">
        <f t="shared" si="7"/>
        <v>-24338.399999999907</v>
      </c>
      <c r="I38" s="140">
        <f t="shared" si="7"/>
        <v>882.9</v>
      </c>
      <c r="J38" s="141">
        <f t="shared" si="7"/>
        <v>-1281730.9699999988</v>
      </c>
    </row>
    <row r="39" spans="1:13" s="44" customFormat="1" ht="24" customHeight="1" thickTop="1" x14ac:dyDescent="0.2">
      <c r="A39" s="42" t="s">
        <v>91</v>
      </c>
      <c r="B39" s="43"/>
      <c r="C39" s="166">
        <f>+C31+C38</f>
        <v>-1786220.9999999925</v>
      </c>
      <c r="D39" s="55">
        <f>+D31+D38</f>
        <v>8189.9900000018533</v>
      </c>
      <c r="E39" s="55">
        <f>+E31+E38</f>
        <v>7652.9999999998508</v>
      </c>
      <c r="F39" s="161">
        <f>SUM(C39:E39)</f>
        <v>-1770378.0099999909</v>
      </c>
      <c r="G39" s="166">
        <f>+G31+G38</f>
        <v>22463518.909999996</v>
      </c>
      <c r="H39" s="55">
        <f>+H31+H38</f>
        <v>-36172.870000000577</v>
      </c>
      <c r="I39" s="55">
        <f>+I31+I38</f>
        <v>-1888.0699999997391</v>
      </c>
      <c r="J39" s="56">
        <f>+J31+J38</f>
        <v>22425457.970000029</v>
      </c>
    </row>
    <row r="40" spans="1:13" customFormat="1" x14ac:dyDescent="0.2"/>
    <row r="41" spans="1:13" customFormat="1" ht="24.75" customHeight="1" x14ac:dyDescent="0.2"/>
    <row r="42" spans="1:13" customFormat="1" x14ac:dyDescent="0.2"/>
    <row r="43" spans="1:13" customFormat="1" x14ac:dyDescent="0.2"/>
    <row r="44" spans="1:13" customFormat="1" x14ac:dyDescent="0.2"/>
    <row r="45" spans="1:13" customFormat="1" x14ac:dyDescent="0.2"/>
    <row r="46" spans="1:13" customFormat="1" x14ac:dyDescent="0.2"/>
    <row r="47" spans="1:13" customFormat="1" x14ac:dyDescent="0.2"/>
    <row r="48" spans="1:13" customFormat="1" x14ac:dyDescent="0.2"/>
    <row r="49" customFormat="1" x14ac:dyDescent="0.2"/>
  </sheetData>
  <phoneticPr fontId="2" type="noConversion"/>
  <printOptions horizontalCentered="1"/>
  <pageMargins left="0" right="0" top="0.19685039370078741" bottom="0.31496062992125984" header="0" footer="0.19685039370078741"/>
  <pageSetup paperSize="9" scale="86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N36"/>
  <sheetViews>
    <sheetView showGridLines="0" showZeros="0" zoomScaleNormal="100" workbookViewId="0">
      <selection activeCell="K19" sqref="K19"/>
    </sheetView>
  </sheetViews>
  <sheetFormatPr baseColWidth="10" defaultRowHeight="12.75" x14ac:dyDescent="0.2"/>
  <cols>
    <col min="1" max="1" width="4.85546875" style="2" customWidth="1"/>
    <col min="2" max="2" width="51.5703125" style="2" customWidth="1"/>
    <col min="3" max="4" width="13.140625" style="2" customWidth="1"/>
    <col min="5" max="5" width="12.85546875" style="2" customWidth="1"/>
    <col min="6" max="6" width="10" style="2" customWidth="1"/>
    <col min="7" max="7" width="12.5703125" style="2" customWidth="1"/>
    <col min="8" max="8" width="11.28515625" style="2" customWidth="1"/>
    <col min="9" max="9" width="13.140625" style="2" customWidth="1"/>
    <col min="13" max="13" width="11.7109375" bestFit="1" customWidth="1"/>
    <col min="15" max="16384" width="11.42578125" style="2"/>
  </cols>
  <sheetData>
    <row r="11" spans="1:14" ht="12" customHeight="1" x14ac:dyDescent="0.2">
      <c r="A11" s="9" t="s">
        <v>35</v>
      </c>
      <c r="B11" s="8"/>
      <c r="C11" s="8"/>
      <c r="D11" s="8"/>
      <c r="E11" s="8"/>
      <c r="F11" s="8"/>
      <c r="G11" s="8"/>
      <c r="H11" s="8"/>
      <c r="I11" s="8"/>
    </row>
    <row r="12" spans="1:14" x14ac:dyDescent="0.2">
      <c r="I12" s="67">
        <f>+'Total Individualizado-OOAA'!J13</f>
        <v>43621</v>
      </c>
    </row>
    <row r="13" spans="1:14" s="44" customFormat="1" ht="60.75" customHeight="1" x14ac:dyDescent="0.2">
      <c r="A13" s="62"/>
      <c r="B13" s="63"/>
      <c r="C13" s="64" t="s">
        <v>58</v>
      </c>
      <c r="D13" s="65" t="s">
        <v>59</v>
      </c>
      <c r="E13" s="65" t="s">
        <v>60</v>
      </c>
      <c r="F13" s="65" t="s">
        <v>61</v>
      </c>
      <c r="G13" s="65" t="s">
        <v>63</v>
      </c>
      <c r="H13" s="65" t="s">
        <v>62</v>
      </c>
      <c r="I13" s="66" t="s">
        <v>16</v>
      </c>
      <c r="J13"/>
      <c r="K13"/>
      <c r="L13"/>
      <c r="M13"/>
      <c r="N13"/>
    </row>
    <row r="14" spans="1:14" s="181" customFormat="1" ht="15" customHeight="1" x14ac:dyDescent="0.2">
      <c r="A14" s="178">
        <v>3</v>
      </c>
      <c r="B14" s="175" t="s">
        <v>17</v>
      </c>
      <c r="C14" s="201">
        <v>1200449.1599999999</v>
      </c>
      <c r="D14" s="202">
        <v>11910891.949999999</v>
      </c>
      <c r="E14" s="202">
        <v>14012730.890000001</v>
      </c>
      <c r="F14" s="202">
        <v>0</v>
      </c>
      <c r="G14" s="202">
        <v>0</v>
      </c>
      <c r="H14" s="202">
        <v>0</v>
      </c>
      <c r="I14" s="203">
        <f>SUM(C14:H14)</f>
        <v>27124072</v>
      </c>
      <c r="J14"/>
      <c r="K14"/>
      <c r="L14"/>
      <c r="M14"/>
      <c r="N14"/>
    </row>
    <row r="15" spans="1:14" s="181" customFormat="1" ht="22.5" x14ac:dyDescent="0.2">
      <c r="A15" s="182">
        <v>3</v>
      </c>
      <c r="B15" s="176" t="s">
        <v>18</v>
      </c>
      <c r="C15" s="70">
        <v>900029.29</v>
      </c>
      <c r="D15" s="204">
        <v>442.39</v>
      </c>
      <c r="E15" s="204">
        <v>0</v>
      </c>
      <c r="F15" s="204">
        <v>177.21</v>
      </c>
      <c r="G15" s="204">
        <v>0</v>
      </c>
      <c r="H15" s="204">
        <v>74755.709999999992</v>
      </c>
      <c r="I15" s="71">
        <f t="shared" ref="I15:I29" si="0">SUM(C15:H15)</f>
        <v>975404.6</v>
      </c>
      <c r="J15"/>
      <c r="K15"/>
      <c r="L15"/>
      <c r="M15"/>
      <c r="N15"/>
    </row>
    <row r="16" spans="1:14" s="181" customFormat="1" ht="18" customHeight="1" x14ac:dyDescent="0.2">
      <c r="A16" s="182">
        <v>4</v>
      </c>
      <c r="B16" s="176" t="s">
        <v>19</v>
      </c>
      <c r="C16" s="70">
        <v>0</v>
      </c>
      <c r="D16" s="204">
        <v>15418.4</v>
      </c>
      <c r="E16" s="204">
        <v>3823969.59</v>
      </c>
      <c r="F16" s="204">
        <v>0</v>
      </c>
      <c r="G16" s="204">
        <v>0</v>
      </c>
      <c r="H16" s="204">
        <v>0</v>
      </c>
      <c r="I16" s="71">
        <f t="shared" si="0"/>
        <v>3839387.9899999998</v>
      </c>
      <c r="J16"/>
      <c r="K16"/>
      <c r="L16"/>
      <c r="M16"/>
      <c r="N16"/>
    </row>
    <row r="17" spans="1:14" s="181" customFormat="1" ht="15" customHeight="1" x14ac:dyDescent="0.2">
      <c r="A17" s="182">
        <v>5</v>
      </c>
      <c r="B17" s="176" t="s">
        <v>20</v>
      </c>
      <c r="C17" s="70">
        <v>80555.260000000009</v>
      </c>
      <c r="D17" s="204">
        <v>0</v>
      </c>
      <c r="E17" s="204">
        <v>0</v>
      </c>
      <c r="F17" s="204">
        <v>0</v>
      </c>
      <c r="G17" s="204">
        <v>0</v>
      </c>
      <c r="H17" s="204">
        <v>0</v>
      </c>
      <c r="I17" s="71">
        <f t="shared" si="0"/>
        <v>80555.260000000009</v>
      </c>
      <c r="J17"/>
      <c r="K17"/>
      <c r="L17"/>
      <c r="M17"/>
      <c r="N17"/>
    </row>
    <row r="18" spans="1:14" s="181" customFormat="1" ht="15" customHeight="1" x14ac:dyDescent="0.2">
      <c r="A18" s="182">
        <v>3</v>
      </c>
      <c r="B18" s="176" t="s">
        <v>21</v>
      </c>
      <c r="C18" s="70">
        <v>0</v>
      </c>
      <c r="D18" s="204">
        <v>0</v>
      </c>
      <c r="E18" s="204">
        <v>0</v>
      </c>
      <c r="F18" s="204">
        <v>0</v>
      </c>
      <c r="G18" s="204">
        <v>0</v>
      </c>
      <c r="H18" s="204">
        <v>0</v>
      </c>
      <c r="I18" s="71">
        <f t="shared" si="0"/>
        <v>0</v>
      </c>
      <c r="J18"/>
      <c r="K18"/>
      <c r="L18"/>
      <c r="M18"/>
      <c r="N18"/>
    </row>
    <row r="19" spans="1:14" s="181" customFormat="1" ht="15" customHeight="1" x14ac:dyDescent="0.2">
      <c r="A19" s="182">
        <v>4</v>
      </c>
      <c r="B19" s="176" t="s">
        <v>22</v>
      </c>
      <c r="C19" s="70">
        <v>2637500</v>
      </c>
      <c r="D19" s="204">
        <v>0</v>
      </c>
      <c r="E19" s="204">
        <v>1000000</v>
      </c>
      <c r="F19" s="204">
        <v>0</v>
      </c>
      <c r="G19" s="204">
        <v>0</v>
      </c>
      <c r="H19" s="204">
        <v>0</v>
      </c>
      <c r="I19" s="71">
        <f t="shared" si="0"/>
        <v>3637500</v>
      </c>
      <c r="J19"/>
      <c r="K19"/>
      <c r="L19"/>
      <c r="M19"/>
      <c r="N19"/>
    </row>
    <row r="20" spans="1:14" s="181" customFormat="1" ht="15" customHeight="1" thickBot="1" x14ac:dyDescent="0.25">
      <c r="A20" s="186">
        <v>7</v>
      </c>
      <c r="B20" s="177" t="s">
        <v>23</v>
      </c>
      <c r="C20" s="72">
        <v>4128597.93</v>
      </c>
      <c r="D20" s="205">
        <v>0</v>
      </c>
      <c r="E20" s="205">
        <v>0</v>
      </c>
      <c r="F20" s="205">
        <v>0</v>
      </c>
      <c r="G20" s="205">
        <v>0</v>
      </c>
      <c r="H20" s="205">
        <v>0</v>
      </c>
      <c r="I20" s="73">
        <f t="shared" si="0"/>
        <v>4128597.93</v>
      </c>
      <c r="J20"/>
      <c r="K20"/>
      <c r="L20"/>
      <c r="M20"/>
      <c r="N20"/>
    </row>
    <row r="21" spans="1:14" s="35" customFormat="1" ht="24.75" customHeight="1" thickTop="1" thickBot="1" x14ac:dyDescent="0.25">
      <c r="A21" s="33" t="s">
        <v>87</v>
      </c>
      <c r="B21" s="34"/>
      <c r="C21" s="51">
        <f>SUM(C14:C20)</f>
        <v>8947131.6400000006</v>
      </c>
      <c r="D21" s="50">
        <f t="shared" ref="D21:H21" si="1">SUM(D14:D20)</f>
        <v>11926752.74</v>
      </c>
      <c r="E21" s="50">
        <f t="shared" si="1"/>
        <v>18836700.48</v>
      </c>
      <c r="F21" s="50">
        <f t="shared" si="1"/>
        <v>177.21</v>
      </c>
      <c r="G21" s="50">
        <f t="shared" si="1"/>
        <v>0</v>
      </c>
      <c r="H21" s="50">
        <f t="shared" si="1"/>
        <v>74755.709999999992</v>
      </c>
      <c r="I21" s="52">
        <f t="shared" si="0"/>
        <v>39785517.780000001</v>
      </c>
      <c r="J21"/>
      <c r="K21"/>
      <c r="L21"/>
      <c r="M21"/>
      <c r="N21"/>
    </row>
    <row r="22" spans="1:14" s="181" customFormat="1" ht="15" customHeight="1" thickTop="1" x14ac:dyDescent="0.2">
      <c r="A22" s="190">
        <v>2</v>
      </c>
      <c r="B22" s="189" t="s">
        <v>24</v>
      </c>
      <c r="C22" s="72">
        <v>88995.78</v>
      </c>
      <c r="D22" s="205">
        <v>4713871.58</v>
      </c>
      <c r="E22" s="205">
        <v>1805132.97</v>
      </c>
      <c r="F22" s="205">
        <v>0</v>
      </c>
      <c r="G22" s="205">
        <v>207.29</v>
      </c>
      <c r="H22" s="205">
        <v>0</v>
      </c>
      <c r="I22" s="77">
        <f t="shared" si="0"/>
        <v>6608207.6200000001</v>
      </c>
      <c r="J22"/>
      <c r="K22"/>
      <c r="L22"/>
      <c r="M22"/>
      <c r="N22"/>
    </row>
    <row r="23" spans="1:14" s="181" customFormat="1" ht="15" customHeight="1" x14ac:dyDescent="0.2">
      <c r="A23" s="182">
        <v>1</v>
      </c>
      <c r="B23" s="176" t="s">
        <v>25</v>
      </c>
      <c r="C23" s="70">
        <v>566739.66</v>
      </c>
      <c r="D23" s="206">
        <v>7026206.8999999994</v>
      </c>
      <c r="E23" s="204">
        <v>13125605.74</v>
      </c>
      <c r="F23" s="206">
        <v>0</v>
      </c>
      <c r="G23" s="204">
        <v>0</v>
      </c>
      <c r="H23" s="204">
        <v>0</v>
      </c>
      <c r="I23" s="71">
        <f t="shared" si="0"/>
        <v>20718552.300000001</v>
      </c>
      <c r="J23"/>
      <c r="K23"/>
      <c r="L23"/>
      <c r="M23"/>
      <c r="N23"/>
    </row>
    <row r="24" spans="1:14" s="181" customFormat="1" ht="15" customHeight="1" x14ac:dyDescent="0.2">
      <c r="A24" s="182">
        <v>2</v>
      </c>
      <c r="B24" s="176" t="s">
        <v>26</v>
      </c>
      <c r="C24" s="70">
        <v>2900157.25</v>
      </c>
      <c r="D24" s="206">
        <v>135821.89000000001</v>
      </c>
      <c r="E24" s="204">
        <v>2150839.16</v>
      </c>
      <c r="F24" s="206">
        <v>1688.18</v>
      </c>
      <c r="G24" s="204">
        <v>12776.300000000001</v>
      </c>
      <c r="H24" s="70">
        <v>58920.950000000004</v>
      </c>
      <c r="I24" s="71">
        <f t="shared" si="0"/>
        <v>5260203.7300000004</v>
      </c>
      <c r="J24"/>
      <c r="K24"/>
      <c r="L24"/>
      <c r="M24"/>
      <c r="N24"/>
    </row>
    <row r="25" spans="1:14" s="181" customFormat="1" ht="15" customHeight="1" x14ac:dyDescent="0.2">
      <c r="A25" s="182">
        <v>3</v>
      </c>
      <c r="B25" s="176" t="s">
        <v>27</v>
      </c>
      <c r="C25" s="70">
        <v>333459</v>
      </c>
      <c r="D25" s="206">
        <v>0</v>
      </c>
      <c r="E25" s="204">
        <v>26195.52</v>
      </c>
      <c r="F25" s="206">
        <v>0</v>
      </c>
      <c r="G25" s="204">
        <v>0</v>
      </c>
      <c r="H25" s="204">
        <v>82.46</v>
      </c>
      <c r="I25" s="71">
        <f t="shared" si="0"/>
        <v>359736.98000000004</v>
      </c>
      <c r="J25"/>
      <c r="K25"/>
      <c r="L25"/>
      <c r="M25"/>
      <c r="N25"/>
    </row>
    <row r="26" spans="1:14" s="181" customFormat="1" ht="15" customHeight="1" x14ac:dyDescent="0.2">
      <c r="A26" s="182">
        <v>2</v>
      </c>
      <c r="B26" s="176" t="s">
        <v>28</v>
      </c>
      <c r="C26" s="70">
        <v>0</v>
      </c>
      <c r="D26" s="206">
        <v>0</v>
      </c>
      <c r="E26" s="204">
        <v>0</v>
      </c>
      <c r="F26" s="206">
        <v>0</v>
      </c>
      <c r="G26" s="204">
        <v>0</v>
      </c>
      <c r="H26" s="204">
        <v>6089.82</v>
      </c>
      <c r="I26" s="71">
        <f t="shared" si="0"/>
        <v>6089.82</v>
      </c>
      <c r="J26"/>
      <c r="K26"/>
      <c r="L26"/>
      <c r="M26"/>
      <c r="N26"/>
    </row>
    <row r="27" spans="1:14" s="181" customFormat="1" ht="33.75" x14ac:dyDescent="0.2">
      <c r="A27" s="182">
        <v>6</v>
      </c>
      <c r="B27" s="176" t="s">
        <v>29</v>
      </c>
      <c r="C27" s="70">
        <v>838895.72</v>
      </c>
      <c r="D27" s="206">
        <v>309739.65999999997</v>
      </c>
      <c r="E27" s="204">
        <v>304674.60000000003</v>
      </c>
      <c r="F27" s="206">
        <v>0</v>
      </c>
      <c r="G27" s="204">
        <v>0</v>
      </c>
      <c r="H27" s="204">
        <v>0</v>
      </c>
      <c r="I27" s="71">
        <f t="shared" si="0"/>
        <v>1453309.98</v>
      </c>
      <c r="J27"/>
      <c r="K27"/>
      <c r="L27"/>
      <c r="M27"/>
      <c r="N27"/>
    </row>
    <row r="28" spans="1:14" s="181" customFormat="1" ht="33.75" x14ac:dyDescent="0.2">
      <c r="A28" s="182">
        <v>2</v>
      </c>
      <c r="B28" s="176" t="s">
        <v>55</v>
      </c>
      <c r="C28" s="70">
        <v>505112.24</v>
      </c>
      <c r="D28" s="206">
        <v>0</v>
      </c>
      <c r="E28" s="204">
        <v>5096.67</v>
      </c>
      <c r="F28" s="206">
        <v>0</v>
      </c>
      <c r="G28" s="204">
        <v>0</v>
      </c>
      <c r="H28" s="204">
        <v>0</v>
      </c>
      <c r="I28" s="71">
        <f t="shared" si="0"/>
        <v>510208.91</v>
      </c>
      <c r="J28"/>
      <c r="K28"/>
      <c r="L28"/>
      <c r="M28"/>
      <c r="N28"/>
    </row>
    <row r="29" spans="1:14" s="181" customFormat="1" ht="23.25" thickBot="1" x14ac:dyDescent="0.25">
      <c r="A29" s="186">
        <v>4</v>
      </c>
      <c r="B29" s="177" t="s">
        <v>30</v>
      </c>
      <c r="C29" s="72">
        <v>0</v>
      </c>
      <c r="D29" s="206">
        <v>0</v>
      </c>
      <c r="E29" s="205">
        <v>0</v>
      </c>
      <c r="F29" s="205">
        <v>0</v>
      </c>
      <c r="G29" s="205">
        <v>0</v>
      </c>
      <c r="H29" s="207">
        <v>0</v>
      </c>
      <c r="I29" s="73">
        <f t="shared" si="0"/>
        <v>0</v>
      </c>
      <c r="J29"/>
      <c r="K29"/>
      <c r="L29"/>
      <c r="M29"/>
      <c r="N29"/>
    </row>
    <row r="30" spans="1:14" s="35" customFormat="1" ht="20.100000000000001" customHeight="1" thickTop="1" thickBot="1" x14ac:dyDescent="0.25">
      <c r="A30" s="33" t="s">
        <v>86</v>
      </c>
      <c r="B30" s="34"/>
      <c r="C30" s="51">
        <f t="shared" ref="C30:I30" si="2">SUM(C22:C29)</f>
        <v>5233359.6500000004</v>
      </c>
      <c r="D30" s="50">
        <f t="shared" si="2"/>
        <v>12185640.030000001</v>
      </c>
      <c r="E30" s="50">
        <f t="shared" si="2"/>
        <v>17417544.660000004</v>
      </c>
      <c r="F30" s="50">
        <f t="shared" si="2"/>
        <v>1688.18</v>
      </c>
      <c r="G30" s="50">
        <f t="shared" si="2"/>
        <v>12983.590000000002</v>
      </c>
      <c r="H30" s="50">
        <f t="shared" si="2"/>
        <v>65093.23</v>
      </c>
      <c r="I30" s="52">
        <f t="shared" si="2"/>
        <v>34916309.339999996</v>
      </c>
      <c r="J30"/>
      <c r="K30"/>
      <c r="L30"/>
      <c r="M30"/>
      <c r="N30"/>
    </row>
    <row r="31" spans="1:14" s="35" customFormat="1" ht="26.25" customHeight="1" thickTop="1" x14ac:dyDescent="0.2">
      <c r="A31" s="42" t="s">
        <v>92</v>
      </c>
      <c r="B31" s="58"/>
      <c r="C31" s="59">
        <f t="shared" ref="C31:H31" si="3">+C21-C30</f>
        <v>3713771.99</v>
      </c>
      <c r="D31" s="60">
        <f t="shared" si="3"/>
        <v>-258887.29000000097</v>
      </c>
      <c r="E31" s="60">
        <f t="shared" si="3"/>
        <v>1419155.8199999966</v>
      </c>
      <c r="F31" s="60">
        <f t="shared" si="3"/>
        <v>-1510.97</v>
      </c>
      <c r="G31" s="60">
        <f t="shared" si="3"/>
        <v>-12983.590000000002</v>
      </c>
      <c r="H31" s="60">
        <f t="shared" si="3"/>
        <v>9662.4799999999886</v>
      </c>
      <c r="I31" s="61">
        <f>SUM(C31:H31)</f>
        <v>4869208.4399999967</v>
      </c>
      <c r="J31"/>
      <c r="K31"/>
      <c r="L31"/>
      <c r="M31"/>
      <c r="N31"/>
    </row>
    <row r="32" spans="1:14" ht="5.0999999999999996" customHeight="1" thickBot="1" x14ac:dyDescent="0.25"/>
    <row r="33" spans="1:14" s="35" customFormat="1" ht="26.25" customHeight="1" thickTop="1" x14ac:dyDescent="0.2">
      <c r="A33" s="98" t="s">
        <v>93</v>
      </c>
      <c r="B33" s="99"/>
      <c r="C33" s="100">
        <v>7501913.4299999988</v>
      </c>
      <c r="D33" s="101">
        <v>-357074.19000000134</v>
      </c>
      <c r="E33" s="101">
        <v>1102754.2300000004</v>
      </c>
      <c r="F33" s="101">
        <v>2831.17</v>
      </c>
      <c r="G33" s="101">
        <v>-125277.35</v>
      </c>
      <c r="H33" s="101">
        <v>-30599.929999999997</v>
      </c>
      <c r="I33" s="102">
        <f>SUM(C33:H33)</f>
        <v>8094547.3599999985</v>
      </c>
      <c r="J33"/>
      <c r="K33"/>
      <c r="L33"/>
      <c r="M33"/>
      <c r="N33"/>
    </row>
    <row r="34" spans="1:14" x14ac:dyDescent="0.2">
      <c r="C34" s="19"/>
      <c r="D34" s="19"/>
      <c r="E34" s="19"/>
    </row>
    <row r="36" spans="1:14" x14ac:dyDescent="0.2">
      <c r="C36" s="3"/>
    </row>
  </sheetData>
  <phoneticPr fontId="2" type="noConversion"/>
  <printOptions horizontalCentered="1"/>
  <pageMargins left="0" right="0" top="0.19685039370078741" bottom="0" header="0" footer="0.19685039370078741"/>
  <pageSetup paperSize="9" scale="96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Y33"/>
  <sheetViews>
    <sheetView showGridLines="0" showZeros="0" zoomScaleNormal="100" workbookViewId="0">
      <selection activeCell="B36" sqref="B36"/>
    </sheetView>
  </sheetViews>
  <sheetFormatPr baseColWidth="10" defaultRowHeight="12.75" x14ac:dyDescent="0.2"/>
  <cols>
    <col min="1" max="1" width="4" style="2" customWidth="1"/>
    <col min="2" max="2" width="59.7109375" style="2" customWidth="1"/>
    <col min="3" max="6" width="12.7109375" style="2" customWidth="1"/>
    <col min="7" max="7" width="13.85546875" style="2" customWidth="1"/>
    <col min="8" max="8" width="11.42578125" style="2"/>
    <col min="26" max="16384" width="11.42578125" style="2"/>
  </cols>
  <sheetData>
    <row r="11" spans="1:25" ht="15.75" x14ac:dyDescent="0.2">
      <c r="A11" s="9" t="s">
        <v>32</v>
      </c>
      <c r="B11" s="8"/>
      <c r="C11" s="8"/>
      <c r="D11" s="8"/>
      <c r="E11" s="8"/>
      <c r="F11" s="8"/>
      <c r="G11" s="8"/>
    </row>
    <row r="12" spans="1:25" x14ac:dyDescent="0.2">
      <c r="G12" s="67"/>
    </row>
    <row r="13" spans="1:25" s="44" customFormat="1" ht="51" x14ac:dyDescent="0.2">
      <c r="A13" s="62"/>
      <c r="B13" s="63"/>
      <c r="C13" s="64" t="s">
        <v>81</v>
      </c>
      <c r="D13" s="65" t="s">
        <v>82</v>
      </c>
      <c r="E13" s="65" t="s">
        <v>83</v>
      </c>
      <c r="F13" s="64" t="s">
        <v>84</v>
      </c>
      <c r="G13" s="66" t="s">
        <v>16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 s="181" customFormat="1" ht="15.95" customHeight="1" x14ac:dyDescent="0.2">
      <c r="A14" s="211">
        <v>3</v>
      </c>
      <c r="B14" s="208" t="s">
        <v>17</v>
      </c>
      <c r="C14" s="212">
        <v>0</v>
      </c>
      <c r="D14" s="213">
        <v>8938.26</v>
      </c>
      <c r="E14" s="213">
        <v>307640.74</v>
      </c>
      <c r="F14" s="212">
        <v>871290.91</v>
      </c>
      <c r="G14" s="214">
        <f>SUM(C14:F14)</f>
        <v>1187869.9100000001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 s="181" customFormat="1" ht="22.5" x14ac:dyDescent="0.2">
      <c r="A15" s="215">
        <v>3</v>
      </c>
      <c r="B15" s="209" t="s">
        <v>18</v>
      </c>
      <c r="C15" s="216">
        <v>214970.56</v>
      </c>
      <c r="D15" s="217">
        <v>692822.14</v>
      </c>
      <c r="E15" s="217">
        <v>643954.77999999991</v>
      </c>
      <c r="F15" s="216">
        <v>0</v>
      </c>
      <c r="G15" s="218">
        <f t="shared" ref="G15:G20" si="0">SUM(C15:F15)</f>
        <v>1551747.48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 s="181" customFormat="1" ht="15.95" customHeight="1" x14ac:dyDescent="0.2">
      <c r="A16" s="215">
        <v>4</v>
      </c>
      <c r="B16" s="209" t="s">
        <v>19</v>
      </c>
      <c r="C16" s="216">
        <v>367000</v>
      </c>
      <c r="D16" s="217">
        <v>1231471.81</v>
      </c>
      <c r="E16" s="217">
        <v>3025000</v>
      </c>
      <c r="F16" s="216">
        <v>1156059.24</v>
      </c>
      <c r="G16" s="218">
        <f t="shared" si="0"/>
        <v>5779531.0500000007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 s="181" customFormat="1" ht="15.95" customHeight="1" x14ac:dyDescent="0.2">
      <c r="A17" s="215">
        <v>5</v>
      </c>
      <c r="B17" s="209" t="s">
        <v>20</v>
      </c>
      <c r="C17" s="216">
        <v>41.86</v>
      </c>
      <c r="D17" s="217">
        <v>0</v>
      </c>
      <c r="E17" s="217">
        <v>0</v>
      </c>
      <c r="F17" s="216">
        <v>0</v>
      </c>
      <c r="G17" s="218">
        <f t="shared" si="0"/>
        <v>41.86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 s="181" customFormat="1" ht="15.95" customHeight="1" x14ac:dyDescent="0.2">
      <c r="A18" s="215">
        <v>3</v>
      </c>
      <c r="B18" s="209" t="s">
        <v>21</v>
      </c>
      <c r="C18" s="216">
        <v>0</v>
      </c>
      <c r="D18" s="217">
        <v>0</v>
      </c>
      <c r="E18" s="217">
        <v>0</v>
      </c>
      <c r="F18" s="216">
        <v>0</v>
      </c>
      <c r="G18" s="218">
        <f t="shared" si="0"/>
        <v>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s="181" customFormat="1" ht="15.95" customHeight="1" x14ac:dyDescent="0.2">
      <c r="A19" s="215">
        <v>4</v>
      </c>
      <c r="B19" s="209" t="s">
        <v>22</v>
      </c>
      <c r="C19" s="216">
        <v>0</v>
      </c>
      <c r="D19" s="217">
        <v>0</v>
      </c>
      <c r="E19" s="217">
        <v>0</v>
      </c>
      <c r="F19" s="216">
        <v>0</v>
      </c>
      <c r="G19" s="218">
        <f t="shared" si="0"/>
        <v>0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 s="181" customFormat="1" ht="15.95" customHeight="1" thickBot="1" x14ac:dyDescent="0.25">
      <c r="A20" s="186">
        <v>7</v>
      </c>
      <c r="B20" s="177" t="s">
        <v>23</v>
      </c>
      <c r="C20" s="72">
        <v>0</v>
      </c>
      <c r="D20" s="205">
        <v>0</v>
      </c>
      <c r="E20" s="205">
        <v>0</v>
      </c>
      <c r="F20" s="72">
        <v>0</v>
      </c>
      <c r="G20" s="73">
        <f t="shared" si="0"/>
        <v>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 s="35" customFormat="1" ht="26.25" customHeight="1" thickTop="1" thickBot="1" x14ac:dyDescent="0.25">
      <c r="A21" s="33" t="s">
        <v>87</v>
      </c>
      <c r="B21" s="34"/>
      <c r="C21" s="51">
        <f>SUM(C14:C20)</f>
        <v>582012.42000000004</v>
      </c>
      <c r="D21" s="50">
        <f>SUM(D14:D20)</f>
        <v>1933232.21</v>
      </c>
      <c r="E21" s="50">
        <f>SUM(E14:E20)</f>
        <v>3976595.52</v>
      </c>
      <c r="F21" s="57">
        <f>SUM(F14:F20)</f>
        <v>2027350.15</v>
      </c>
      <c r="G21" s="52">
        <f>SUM(G14:G20)</f>
        <v>8519190.3000000007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 s="181" customFormat="1" ht="15.95" customHeight="1" thickTop="1" x14ac:dyDescent="0.2">
      <c r="A22" s="219">
        <v>2</v>
      </c>
      <c r="B22" s="210" t="s">
        <v>24</v>
      </c>
      <c r="C22" s="220">
        <v>24944.530000000002</v>
      </c>
      <c r="D22" s="221">
        <v>11211.11</v>
      </c>
      <c r="E22" s="221">
        <v>16061.4</v>
      </c>
      <c r="F22" s="220">
        <v>314196.92</v>
      </c>
      <c r="G22" s="222">
        <f t="shared" ref="G22:G29" si="1">SUM(C22:F22)</f>
        <v>366413.95999999996</v>
      </c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 s="181" customFormat="1" ht="15.95" customHeight="1" x14ac:dyDescent="0.2">
      <c r="A23" s="215">
        <v>1</v>
      </c>
      <c r="B23" s="209" t="s">
        <v>25</v>
      </c>
      <c r="C23" s="216">
        <v>0</v>
      </c>
      <c r="D23" s="217">
        <v>380321.83</v>
      </c>
      <c r="E23" s="217">
        <v>1122465.2</v>
      </c>
      <c r="F23" s="216">
        <v>360030.5</v>
      </c>
      <c r="G23" s="218">
        <f t="shared" si="1"/>
        <v>1862817.53</v>
      </c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</row>
    <row r="24" spans="1:25" s="181" customFormat="1" ht="15.95" customHeight="1" x14ac:dyDescent="0.2">
      <c r="A24" s="215">
        <v>2</v>
      </c>
      <c r="B24" s="209" t="s">
        <v>26</v>
      </c>
      <c r="C24" s="216">
        <v>26602.33</v>
      </c>
      <c r="D24" s="217">
        <v>929364.65</v>
      </c>
      <c r="E24" s="217">
        <v>2689298.25</v>
      </c>
      <c r="F24" s="216">
        <v>748289.66999999993</v>
      </c>
      <c r="G24" s="218">
        <f t="shared" si="1"/>
        <v>4393554.9000000004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 s="181" customFormat="1" ht="15.95" customHeight="1" x14ac:dyDescent="0.2">
      <c r="A25" s="215">
        <v>3</v>
      </c>
      <c r="B25" s="209" t="s">
        <v>27</v>
      </c>
      <c r="C25" s="216">
        <v>0</v>
      </c>
      <c r="D25" s="217">
        <v>0</v>
      </c>
      <c r="E25" s="217">
        <v>0</v>
      </c>
      <c r="F25" s="216">
        <v>0</v>
      </c>
      <c r="G25" s="218">
        <f t="shared" si="1"/>
        <v>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 s="181" customFormat="1" ht="15.95" customHeight="1" x14ac:dyDescent="0.2">
      <c r="A26" s="215">
        <v>2</v>
      </c>
      <c r="B26" s="209" t="s">
        <v>28</v>
      </c>
      <c r="C26" s="216">
        <v>0</v>
      </c>
      <c r="D26" s="217">
        <v>0</v>
      </c>
      <c r="E26" s="217">
        <v>0</v>
      </c>
      <c r="F26" s="216">
        <v>0</v>
      </c>
      <c r="G26" s="218">
        <f t="shared" si="1"/>
        <v>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 s="181" customFormat="1" ht="33.75" x14ac:dyDescent="0.2">
      <c r="A27" s="215">
        <v>6</v>
      </c>
      <c r="B27" s="209" t="s">
        <v>29</v>
      </c>
      <c r="C27" s="216">
        <v>5908.43</v>
      </c>
      <c r="D27" s="217">
        <v>958493.11</v>
      </c>
      <c r="E27" s="217">
        <v>133753.95000000001</v>
      </c>
      <c r="F27" s="216">
        <v>627927.09</v>
      </c>
      <c r="G27" s="218">
        <f t="shared" si="1"/>
        <v>1726082.58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 s="181" customFormat="1" ht="33.75" x14ac:dyDescent="0.2">
      <c r="A28" s="215">
        <v>2</v>
      </c>
      <c r="B28" s="209" t="s">
        <v>55</v>
      </c>
      <c r="C28" s="216">
        <v>0</v>
      </c>
      <c r="D28" s="217">
        <v>18763.3</v>
      </c>
      <c r="E28" s="217">
        <v>28553.3</v>
      </c>
      <c r="F28" s="216">
        <v>-25973.599999999999</v>
      </c>
      <c r="G28" s="218">
        <f t="shared" si="1"/>
        <v>21343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</row>
    <row r="29" spans="1:25" s="181" customFormat="1" ht="23.25" thickBot="1" x14ac:dyDescent="0.25">
      <c r="A29" s="186">
        <v>4</v>
      </c>
      <c r="B29" s="177" t="s">
        <v>31</v>
      </c>
      <c r="C29" s="72">
        <v>542221.71</v>
      </c>
      <c r="D29" s="205">
        <v>0</v>
      </c>
      <c r="E29" s="205">
        <v>0</v>
      </c>
      <c r="F29" s="72">
        <v>0</v>
      </c>
      <c r="G29" s="73">
        <f t="shared" si="1"/>
        <v>542221.71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 s="35" customFormat="1" ht="20.100000000000001" customHeight="1" thickTop="1" thickBot="1" x14ac:dyDescent="0.25">
      <c r="A30" s="33" t="s">
        <v>86</v>
      </c>
      <c r="B30" s="34"/>
      <c r="C30" s="51">
        <f>SUM(C22:C29)</f>
        <v>599677</v>
      </c>
      <c r="D30" s="50">
        <f>SUM(D22:D29)</f>
        <v>2298154</v>
      </c>
      <c r="E30" s="50">
        <f>SUM(E22:E29)</f>
        <v>3990132.0999999996</v>
      </c>
      <c r="F30" s="51">
        <f>SUM(F22:F29)</f>
        <v>2024470.5799999996</v>
      </c>
      <c r="G30" s="52">
        <f>SUM(G22:G29)</f>
        <v>8912433.6799999997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</row>
    <row r="31" spans="1:25" s="35" customFormat="1" ht="25.5" customHeight="1" thickTop="1" x14ac:dyDescent="0.2">
      <c r="A31" s="42" t="s">
        <v>92</v>
      </c>
      <c r="B31" s="58"/>
      <c r="C31" s="59">
        <f>+C21-C30</f>
        <v>-17664.579999999958</v>
      </c>
      <c r="D31" s="60">
        <f>+D21-D30</f>
        <v>-364921.79000000004</v>
      </c>
      <c r="E31" s="60">
        <f>+E21-E30</f>
        <v>-13536.579999999609</v>
      </c>
      <c r="F31" s="59">
        <f>+F21-F30</f>
        <v>2879.570000000298</v>
      </c>
      <c r="G31" s="61">
        <f>SUM(C31:F31)</f>
        <v>-393243.37999999931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 ht="5.0999999999999996" customHeight="1" thickBot="1" x14ac:dyDescent="0.25"/>
    <row r="33" spans="1:25" s="35" customFormat="1" ht="25.5" customHeight="1" thickTop="1" x14ac:dyDescent="0.2">
      <c r="A33" s="98" t="s">
        <v>93</v>
      </c>
      <c r="B33" s="99"/>
      <c r="C33" s="100">
        <v>100.98999999999069</v>
      </c>
      <c r="D33" s="101">
        <v>209539.04000000004</v>
      </c>
      <c r="E33" s="101">
        <v>204136.10999999987</v>
      </c>
      <c r="F33" s="100">
        <v>43092.809999999823</v>
      </c>
      <c r="G33" s="102">
        <f>SUM(C33:F33)</f>
        <v>456868.94999999972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</row>
  </sheetData>
  <phoneticPr fontId="2" type="noConversion"/>
  <printOptions horizontalCentered="1"/>
  <pageMargins left="0" right="0" top="0.19685039370078741" bottom="0" header="0" footer="0.19685039370078741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Resumen</vt:lpstr>
      <vt:lpstr>Total Consolidado</vt:lpstr>
      <vt:lpstr>Total Individualizado-DFA</vt:lpstr>
      <vt:lpstr>Total Individualizado-OOAA</vt:lpstr>
      <vt:lpstr>Total Individualizado-SSPP</vt:lpstr>
      <vt:lpstr>Total Individualizado-Fundacion</vt:lpstr>
      <vt:lpstr>Resumen!Área_de_impresión</vt:lpstr>
      <vt:lpstr>'Total Consolidado'!Área_de_impresión</vt:lpstr>
      <vt:lpstr>'Total Individualizado-DFA'!Área_de_impresión</vt:lpstr>
      <vt:lpstr>'Total Individualizado-Fundacion'!Área_de_impresión</vt:lpstr>
      <vt:lpstr>'Total Individualizado-OOAA'!Área_de_impresión</vt:lpstr>
      <vt:lpstr>'Total Individualizado-SSPP'!Área_de_impresión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2019-06-25T12:13:22Z</cp:lastPrinted>
  <dcterms:created xsi:type="dcterms:W3CDTF">2014-05-23T09:07:27Z</dcterms:created>
  <dcterms:modified xsi:type="dcterms:W3CDTF">2019-06-25T12:13:26Z</dcterms:modified>
</cp:coreProperties>
</file>