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drawings/drawing2.xml" ContentType="application/vnd.openxmlformats-officedocument.drawing+xml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drawings/drawing3.xml" ContentType="application/vnd.openxmlformats-officedocument.drawing+xml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drawings/drawing4.xml" ContentType="application/vnd.openxmlformats-officedocument.drawing+xml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drawings/drawing5.xml" ContentType="application/vnd.openxmlformats-officedocument.drawing+xml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0.bin" ContentType="application/vnd.openxmlformats-officedocument.oleObject"/>
  <Override PartName="/xl/embeddings/oleObject21.bin" ContentType="application/vnd.openxmlformats-officedocument.oleObject"/>
  <Override PartName="/xl/drawings/drawing6.xml" ContentType="application/vnd.openxmlformats-officedocument.drawing+xml"/>
  <Override PartName="/xl/embeddings/oleObject22.bin" ContentType="application/vnd.openxmlformats-officedocument.oleObject"/>
  <Override PartName="/xl/embeddings/oleObject23.bin" ContentType="application/vnd.openxmlformats-officedocument.oleObject"/>
  <Override PartName="/xl/embeddings/oleObject24.bin" ContentType="application/vnd.openxmlformats-officedocument.oleObject"/>
  <Override PartName="/xl/embeddings/oleObject25.bin" ContentType="application/vnd.openxmlformats-officedocument.oleObject"/>
  <Override PartName="/xl/drawings/drawing7.xml" ContentType="application/vnd.openxmlformats-officedocument.drawing+xml"/>
  <Override PartName="/xl/embeddings/oleObject26.bin" ContentType="application/vnd.openxmlformats-officedocument.oleObject"/>
  <Override PartName="/xl/embeddings/oleObject27.bin" ContentType="application/vnd.openxmlformats-officedocument.oleObject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drawings/drawing8.xml" ContentType="application/vnd.openxmlformats-officedocument.drawing+xml"/>
  <Override PartName="/xl/embeddings/oleObject30.bin" ContentType="application/vnd.openxmlformats-officedocument.oleObject"/>
  <Override PartName="/xl/embeddings/oleObject31.bin" ContentType="application/vnd.openxmlformats-officedocument.oleObject"/>
  <Override PartName="/xl/embeddings/oleObject32.bin" ContentType="application/vnd.openxmlformats-officedocument.oleObject"/>
  <Override PartName="/xl/embeddings/oleObject33.bin" ContentType="application/vnd.openxmlformats-officedocument.oleObject"/>
  <Override PartName="/xl/drawings/drawing9.xml" ContentType="application/vnd.openxmlformats-officedocument.drawing+xml"/>
  <Override PartName="/xl/embeddings/oleObject34.bin" ContentType="application/vnd.openxmlformats-officedocument.oleObject"/>
  <Override PartName="/xl/embeddings/oleObject35.bin" ContentType="application/vnd.openxmlformats-officedocument.oleObject"/>
  <Override PartName="/xl/embeddings/oleObject36.bin" ContentType="application/vnd.openxmlformats-officedocument.oleObject"/>
  <Override PartName="/xl/embeddings/oleObject37.bin" ContentType="application/vnd.openxmlformats-officedocument.oleObject"/>
  <Override PartName="/xl/drawings/drawing10.xml" ContentType="application/vnd.openxmlformats-officedocument.drawing+xml"/>
  <Override PartName="/xl/embeddings/oleObject38.bin" ContentType="application/vnd.openxmlformats-officedocument.oleObject"/>
  <Override PartName="/xl/embeddings/oleObject39.bin" ContentType="application/vnd.openxmlformats-officedocument.oleObject"/>
  <Override PartName="/xl/embeddings/oleObject40.bin" ContentType="application/vnd.openxmlformats-officedocument.oleObject"/>
  <Override PartName="/xl/embeddings/oleObject41.bin" ContentType="application/vnd.openxmlformats-officedocument.oleObject"/>
  <Override PartName="/xl/drawings/drawing11.xml" ContentType="application/vnd.openxmlformats-officedocument.drawing+xml"/>
  <Override PartName="/xl/embeddings/oleObject42.bin" ContentType="application/vnd.openxmlformats-officedocument.oleObject"/>
  <Override PartName="/xl/embeddings/oleObject43.bin" ContentType="application/vnd.openxmlformats-officedocument.oleObject"/>
  <Override PartName="/xl/embeddings/oleObject44.bin" ContentType="application/vnd.openxmlformats-officedocument.oleObject"/>
  <Override PartName="/xl/embeddings/oleObject45.bin" ContentType="application/vnd.openxmlformats-officedocument.oleObject"/>
  <Override PartName="/xl/drawings/drawing12.xml" ContentType="application/vnd.openxmlformats-officedocument.drawing+xml"/>
  <Override PartName="/xl/embeddings/oleObject46.bin" ContentType="application/vnd.openxmlformats-officedocument.oleObject"/>
  <Override PartName="/xl/embeddings/oleObject47.bin" ContentType="application/vnd.openxmlformats-officedocument.oleObject"/>
  <Override PartName="/xl/embeddings/oleObject48.bin" ContentType="application/vnd.openxmlformats-officedocument.oleObject"/>
  <Override PartName="/xl/embeddings/oleObject49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985" yWindow="-15" windowWidth="6030" windowHeight="6990"/>
  </bookViews>
  <sheets>
    <sheet name="01-Enero" sheetId="1" r:id="rId1"/>
    <sheet name="02-Febrero" sheetId="4" r:id="rId2"/>
    <sheet name="03-Marzo" sheetId="5" r:id="rId3"/>
    <sheet name="04-Abril" sheetId="6" r:id="rId4"/>
    <sheet name="05-Mayo" sheetId="7" r:id="rId5"/>
    <sheet name="06-Junio" sheetId="8" r:id="rId6"/>
    <sheet name="07-Julio" sheetId="9" r:id="rId7"/>
    <sheet name="08-Agosto" sheetId="10" r:id="rId8"/>
    <sheet name="09-Septiembre" sheetId="11" r:id="rId9"/>
    <sheet name="10-Octubre" sheetId="12" r:id="rId10"/>
    <sheet name="11-Noviembre" sheetId="13" r:id="rId11"/>
    <sheet name="12-Diciembre" sheetId="14" r:id="rId12"/>
  </sheets>
  <definedNames>
    <definedName name="_xlnm.Print_Area" localSheetId="0">'01-Enero'!$A$1:$M$131</definedName>
    <definedName name="_xlnm.Print_Area" localSheetId="1">'02-Febrero'!$A$1:$E$131,'02-Febrero'!$G$1:$M$131</definedName>
    <definedName name="_xlnm.Print_Area" localSheetId="2">'03-Marzo'!$A$1:$E$131,'03-Marzo'!$G$1:$M$131</definedName>
    <definedName name="_xlnm.Print_Area" localSheetId="3">'04-Abril'!$A$1:$E$131,'04-Abril'!$G$1:$M$131</definedName>
    <definedName name="_xlnm.Print_Area" localSheetId="4">'05-Mayo'!$A$1:$E$131,'05-Mayo'!$G$1:$M$131</definedName>
    <definedName name="_xlnm.Print_Area" localSheetId="5">'06-Junio'!$A$1:$E$131,'06-Junio'!$G$1:$M$131</definedName>
    <definedName name="_xlnm.Print_Area" localSheetId="6">'07-Julio'!$A$1:$E$131,'07-Julio'!$G$1:$M$131</definedName>
    <definedName name="_xlnm.Print_Area" localSheetId="7">'08-Agosto'!$A$1:$E$131,'08-Agosto'!$G$1:$M$131</definedName>
    <definedName name="_xlnm.Print_Area" localSheetId="8">'09-Septiembre'!$A$1:$E$131,'09-Septiembre'!$G$1:$M$131</definedName>
    <definedName name="_xlnm.Print_Area" localSheetId="9">'10-Octubre'!$A$1:$E$131,'10-Octubre'!$G$1:$M$131</definedName>
    <definedName name="_xlnm.Print_Area" localSheetId="10">'11-Noviembre'!$A$1:$E$131,'11-Noviembre'!$G$1:$M$131</definedName>
    <definedName name="_xlnm.Print_Area" localSheetId="11">'12-Diciembre'!$A$1:$E$131,'12-Diciembre'!$G$1:$M$131</definedName>
    <definedName name="Area_impresion" localSheetId="0">'01-Enero'!$A$1:$E$132,'01-Enero'!#REF!</definedName>
    <definedName name="Area_impresion" localSheetId="1">'02-Febrero'!$A$1:$E$132,'02-Febrero'!$G$1:$M$132</definedName>
    <definedName name="Area_impresion" localSheetId="2">'03-Marzo'!$A$1:$E$132,'03-Marzo'!$G$1:$M$132</definedName>
    <definedName name="Area_impresion" localSheetId="3">'04-Abril'!$A$1:$E$132,'04-Abril'!$G$1:$M$132</definedName>
    <definedName name="Area_impresion" localSheetId="4">'05-Mayo'!$A$1:$E$132,'05-Mayo'!$G$1:$M$132</definedName>
    <definedName name="Area_impresion" localSheetId="5">'06-Junio'!$A$1:$E$132,'06-Junio'!$G$1:$M$132</definedName>
    <definedName name="Area_impresion" localSheetId="6">'07-Julio'!$A$1:$E$132,'07-Julio'!$G$1:$M$132</definedName>
    <definedName name="Area_impresion" localSheetId="7">'08-Agosto'!$A$1:$E$132,'08-Agosto'!$G$1:$M$132</definedName>
    <definedName name="Area_impresion" localSheetId="8">'09-Septiembre'!$A$1:$E$132,'09-Septiembre'!$G$1:$M$132</definedName>
    <definedName name="Area_impresion" localSheetId="9">'10-Octubre'!$A$1:$E$132,'10-Octubre'!$G$1:$M$132</definedName>
    <definedName name="Area_impresion" localSheetId="10">'11-Noviembre'!$A$1:$E$132,'11-Noviembre'!$G$1:$M$132</definedName>
    <definedName name="Area_impresion" localSheetId="11">'12-Diciembre'!$A$1:$E$132,'12-Diciembre'!$G$1:$M$132</definedName>
    <definedName name="Print_Area" localSheetId="0">'01-Enero'!$A$1:$E$131,'01-Enero'!#REF!</definedName>
    <definedName name="Print_Area" localSheetId="1">'02-Febrero'!$A$1:$E$131,'02-Febrero'!$G$1:$M$131</definedName>
    <definedName name="Print_Area" localSheetId="2">'03-Marzo'!$A$1:$E$131,'03-Marzo'!$G$1:$M$131</definedName>
    <definedName name="Print_Area" localSheetId="3">'04-Abril'!$A$1:$E$131,'04-Abril'!$G$1:$M$131</definedName>
    <definedName name="Print_Area" localSheetId="4">'05-Mayo'!$A$1:$E$131,'05-Mayo'!$G$1:$M$131</definedName>
    <definedName name="Print_Area" localSheetId="5">'06-Junio'!$A$1:$E$131,'06-Junio'!$G$1:$M$131</definedName>
    <definedName name="Print_Area" localSheetId="6">'07-Julio'!$A$1:$E$131,'07-Julio'!$G$1:$M$131</definedName>
    <definedName name="Print_Area" localSheetId="7">'08-Agosto'!$A$1:$E$131,'08-Agosto'!$G$1:$M$131</definedName>
    <definedName name="Print_Area" localSheetId="8">'09-Septiembre'!$A$1:$E$131,'09-Septiembre'!$G$1:$M$131</definedName>
    <definedName name="Print_Area" localSheetId="9">'10-Octubre'!$A$1:$E$131,'10-Octubre'!$G$1:$M$131</definedName>
    <definedName name="Print_Area" localSheetId="10">'11-Noviembre'!$A$1:$E$131,'11-Noviembre'!$G$1:$M$131</definedName>
    <definedName name="Print_Area" localSheetId="11">'12-Diciembre'!$A$1:$E$131,'12-Diciembre'!$G$1:$M$131</definedName>
  </definedNames>
  <calcPr calcId="145621"/>
</workbook>
</file>

<file path=xl/calcChain.xml><?xml version="1.0" encoding="utf-8"?>
<calcChain xmlns="http://schemas.openxmlformats.org/spreadsheetml/2006/main">
  <c r="G126" i="14" l="1"/>
  <c r="M122" i="14"/>
  <c r="K122" i="14"/>
  <c r="M118" i="14"/>
  <c r="K118" i="14"/>
  <c r="M114" i="14"/>
  <c r="K114" i="14"/>
  <c r="M111" i="14"/>
  <c r="K111" i="14"/>
  <c r="M110" i="14"/>
  <c r="K110" i="14"/>
  <c r="M108" i="14"/>
  <c r="K108" i="14"/>
  <c r="M106" i="14"/>
  <c r="K106" i="14"/>
  <c r="M105" i="14"/>
  <c r="K105" i="14"/>
  <c r="M104" i="14"/>
  <c r="K104" i="14"/>
  <c r="M102" i="14"/>
  <c r="K102" i="14"/>
  <c r="M101" i="14"/>
  <c r="K101" i="14"/>
  <c r="M96" i="14"/>
  <c r="K96" i="14"/>
  <c r="M93" i="14"/>
  <c r="K93" i="14"/>
  <c r="M92" i="14"/>
  <c r="K92" i="14"/>
  <c r="M88" i="14"/>
  <c r="K88" i="14"/>
  <c r="K87" i="14"/>
  <c r="K86" i="14"/>
  <c r="K85" i="14"/>
  <c r="M84" i="14"/>
  <c r="K84" i="14"/>
  <c r="M81" i="14"/>
  <c r="K81" i="14"/>
  <c r="M80" i="14"/>
  <c r="K80" i="14"/>
  <c r="M79" i="14"/>
  <c r="K79" i="14"/>
  <c r="M76" i="14"/>
  <c r="K76" i="14"/>
  <c r="M73" i="14"/>
  <c r="K73" i="14"/>
  <c r="M72" i="14"/>
  <c r="K72" i="14"/>
  <c r="M71" i="14"/>
  <c r="K71" i="14"/>
  <c r="M68" i="14"/>
  <c r="K68" i="14"/>
  <c r="M65" i="14"/>
  <c r="K65" i="14"/>
  <c r="M64" i="14"/>
  <c r="K64" i="14"/>
  <c r="M63" i="14"/>
  <c r="K63" i="14"/>
  <c r="M62" i="14"/>
  <c r="K62" i="14"/>
  <c r="K61" i="14"/>
  <c r="M60" i="14"/>
  <c r="K60" i="14"/>
  <c r="M59" i="14"/>
  <c r="K59" i="14"/>
  <c r="M58" i="14"/>
  <c r="K58" i="14"/>
  <c r="M57" i="14"/>
  <c r="K57" i="14"/>
  <c r="M56" i="14"/>
  <c r="K56" i="14"/>
  <c r="K55" i="14"/>
  <c r="M54" i="14"/>
  <c r="K54" i="14"/>
  <c r="M53" i="14"/>
  <c r="K53" i="14"/>
  <c r="M51" i="14"/>
  <c r="K51" i="14"/>
  <c r="M50" i="14"/>
  <c r="K50" i="14"/>
  <c r="M49" i="14"/>
  <c r="K49" i="14"/>
  <c r="M48" i="14"/>
  <c r="K48" i="14"/>
  <c r="M45" i="14"/>
  <c r="K45" i="14"/>
  <c r="M41" i="14"/>
  <c r="K41" i="14"/>
  <c r="K40" i="14"/>
  <c r="M39" i="14"/>
  <c r="K39" i="14"/>
  <c r="M38" i="14"/>
  <c r="K38" i="14"/>
  <c r="M37" i="14"/>
  <c r="K37" i="14"/>
  <c r="M34" i="14"/>
  <c r="K34" i="14"/>
  <c r="M31" i="14"/>
  <c r="K31" i="14"/>
  <c r="M30" i="14"/>
  <c r="K30" i="14"/>
  <c r="M29" i="14"/>
  <c r="K29" i="14"/>
  <c r="M28" i="14"/>
  <c r="K28" i="14"/>
  <c r="M24" i="14"/>
  <c r="K24" i="14"/>
  <c r="M21" i="14"/>
  <c r="K21" i="14"/>
  <c r="M20" i="14"/>
  <c r="K20" i="14"/>
  <c r="M19" i="14"/>
  <c r="K19" i="14"/>
  <c r="M18" i="14"/>
  <c r="K18" i="14"/>
  <c r="M17" i="14"/>
  <c r="K17" i="14"/>
  <c r="M16" i="14"/>
  <c r="K16" i="14"/>
  <c r="M15" i="14"/>
  <c r="K15" i="14"/>
  <c r="M7" i="14"/>
  <c r="G126" i="13" l="1"/>
  <c r="M122" i="13"/>
  <c r="K122" i="13"/>
  <c r="M118" i="13"/>
  <c r="K118" i="13"/>
  <c r="M114" i="13"/>
  <c r="K114" i="13"/>
  <c r="M111" i="13"/>
  <c r="K111" i="13"/>
  <c r="M110" i="13"/>
  <c r="K110" i="13"/>
  <c r="M108" i="13"/>
  <c r="K108" i="13"/>
  <c r="M106" i="13"/>
  <c r="K106" i="13"/>
  <c r="M105" i="13"/>
  <c r="K105" i="13"/>
  <c r="M104" i="13"/>
  <c r="K104" i="13"/>
  <c r="M102" i="13"/>
  <c r="K102" i="13"/>
  <c r="M101" i="13"/>
  <c r="K101" i="13"/>
  <c r="M96" i="13"/>
  <c r="K96" i="13"/>
  <c r="M93" i="13"/>
  <c r="K93" i="13"/>
  <c r="M92" i="13"/>
  <c r="K92" i="13"/>
  <c r="M88" i="13"/>
  <c r="K88" i="13"/>
  <c r="K87" i="13"/>
  <c r="K86" i="13"/>
  <c r="K85" i="13"/>
  <c r="M84" i="13"/>
  <c r="K84" i="13"/>
  <c r="M81" i="13"/>
  <c r="K81" i="13"/>
  <c r="M80" i="13"/>
  <c r="K80" i="13"/>
  <c r="M79" i="13"/>
  <c r="K79" i="13"/>
  <c r="M76" i="13"/>
  <c r="K76" i="13"/>
  <c r="M73" i="13"/>
  <c r="K73" i="13"/>
  <c r="M72" i="13"/>
  <c r="K72" i="13"/>
  <c r="M71" i="13"/>
  <c r="K71" i="13"/>
  <c r="M68" i="13"/>
  <c r="K68" i="13"/>
  <c r="M65" i="13"/>
  <c r="K65" i="13"/>
  <c r="M64" i="13"/>
  <c r="K64" i="13"/>
  <c r="M63" i="13"/>
  <c r="K63" i="13"/>
  <c r="M62" i="13"/>
  <c r="K62" i="13"/>
  <c r="K61" i="13"/>
  <c r="M60" i="13"/>
  <c r="K60" i="13"/>
  <c r="M59" i="13"/>
  <c r="K59" i="13"/>
  <c r="M58" i="13"/>
  <c r="K58" i="13"/>
  <c r="M57" i="13"/>
  <c r="K57" i="13"/>
  <c r="M56" i="13"/>
  <c r="K56" i="13"/>
  <c r="K55" i="13"/>
  <c r="M54" i="13"/>
  <c r="K54" i="13"/>
  <c r="M53" i="13"/>
  <c r="K53" i="13"/>
  <c r="M51" i="13"/>
  <c r="K51" i="13"/>
  <c r="M50" i="13"/>
  <c r="K50" i="13"/>
  <c r="M49" i="13"/>
  <c r="K49" i="13"/>
  <c r="M48" i="13"/>
  <c r="K48" i="13"/>
  <c r="M45" i="13"/>
  <c r="K45" i="13"/>
  <c r="M41" i="13"/>
  <c r="K41" i="13"/>
  <c r="K40" i="13"/>
  <c r="M39" i="13"/>
  <c r="K39" i="13"/>
  <c r="M38" i="13"/>
  <c r="K38" i="13"/>
  <c r="M37" i="13"/>
  <c r="K37" i="13"/>
  <c r="M34" i="13"/>
  <c r="K34" i="13"/>
  <c r="M31" i="13"/>
  <c r="K31" i="13"/>
  <c r="M30" i="13"/>
  <c r="K30" i="13"/>
  <c r="M29" i="13"/>
  <c r="K29" i="13"/>
  <c r="M28" i="13"/>
  <c r="K28" i="13"/>
  <c r="M24" i="13"/>
  <c r="K24" i="13"/>
  <c r="M21" i="13"/>
  <c r="K21" i="13"/>
  <c r="M20" i="13"/>
  <c r="K20" i="13"/>
  <c r="M19" i="13"/>
  <c r="K19" i="13"/>
  <c r="M18" i="13"/>
  <c r="K18" i="13"/>
  <c r="M17" i="13"/>
  <c r="K17" i="13"/>
  <c r="M16" i="13"/>
  <c r="K16" i="13"/>
  <c r="M15" i="13"/>
  <c r="K15" i="13"/>
  <c r="M7" i="13"/>
  <c r="G126" i="12" l="1"/>
  <c r="M122" i="12"/>
  <c r="K122" i="12"/>
  <c r="M118" i="12"/>
  <c r="K118" i="12"/>
  <c r="M114" i="12"/>
  <c r="K114" i="12"/>
  <c r="M111" i="12"/>
  <c r="K111" i="12"/>
  <c r="M110" i="12"/>
  <c r="K110" i="12"/>
  <c r="M108" i="12"/>
  <c r="K108" i="12"/>
  <c r="M106" i="12"/>
  <c r="K106" i="12"/>
  <c r="M105" i="12"/>
  <c r="K105" i="12"/>
  <c r="M104" i="12"/>
  <c r="K104" i="12"/>
  <c r="M102" i="12"/>
  <c r="K102" i="12"/>
  <c r="M101" i="12"/>
  <c r="K101" i="12"/>
  <c r="M96" i="12"/>
  <c r="K96" i="12"/>
  <c r="M93" i="12"/>
  <c r="K93" i="12"/>
  <c r="M92" i="12"/>
  <c r="K92" i="12"/>
  <c r="M88" i="12"/>
  <c r="K88" i="12"/>
  <c r="K87" i="12"/>
  <c r="K86" i="12"/>
  <c r="K85" i="12"/>
  <c r="M84" i="12"/>
  <c r="K84" i="12"/>
  <c r="M81" i="12"/>
  <c r="K81" i="12"/>
  <c r="M80" i="12"/>
  <c r="K80" i="12"/>
  <c r="M79" i="12"/>
  <c r="K79" i="12"/>
  <c r="M76" i="12"/>
  <c r="K76" i="12"/>
  <c r="M73" i="12"/>
  <c r="K73" i="12"/>
  <c r="M72" i="12"/>
  <c r="K72" i="12"/>
  <c r="M71" i="12"/>
  <c r="K71" i="12"/>
  <c r="M68" i="12"/>
  <c r="K68" i="12"/>
  <c r="M65" i="12"/>
  <c r="K65" i="12"/>
  <c r="M64" i="12"/>
  <c r="K64" i="12"/>
  <c r="M63" i="12"/>
  <c r="K63" i="12"/>
  <c r="M62" i="12"/>
  <c r="K62" i="12"/>
  <c r="K61" i="12"/>
  <c r="M60" i="12"/>
  <c r="K60" i="12"/>
  <c r="M59" i="12"/>
  <c r="K59" i="12"/>
  <c r="M58" i="12"/>
  <c r="K58" i="12"/>
  <c r="M57" i="12"/>
  <c r="K57" i="12"/>
  <c r="M56" i="12"/>
  <c r="K56" i="12"/>
  <c r="K55" i="12"/>
  <c r="M54" i="12"/>
  <c r="K54" i="12"/>
  <c r="M53" i="12"/>
  <c r="K53" i="12"/>
  <c r="M51" i="12"/>
  <c r="K51" i="12"/>
  <c r="M50" i="12"/>
  <c r="K50" i="12"/>
  <c r="M49" i="12"/>
  <c r="K49" i="12"/>
  <c r="M48" i="12"/>
  <c r="K48" i="12"/>
  <c r="M45" i="12"/>
  <c r="K45" i="12"/>
  <c r="M41" i="12"/>
  <c r="K41" i="12"/>
  <c r="M40" i="12"/>
  <c r="K40" i="12"/>
  <c r="M39" i="12"/>
  <c r="K39" i="12"/>
  <c r="M38" i="12"/>
  <c r="K38" i="12"/>
  <c r="M37" i="12"/>
  <c r="K37" i="12"/>
  <c r="M34" i="12"/>
  <c r="K34" i="12"/>
  <c r="M31" i="12"/>
  <c r="K31" i="12"/>
  <c r="M30" i="12"/>
  <c r="K30" i="12"/>
  <c r="M29" i="12"/>
  <c r="K29" i="12"/>
  <c r="M28" i="12"/>
  <c r="K28" i="12"/>
  <c r="M24" i="12"/>
  <c r="K24" i="12"/>
  <c r="M21" i="12"/>
  <c r="K21" i="12"/>
  <c r="M20" i="12"/>
  <c r="K20" i="12"/>
  <c r="M19" i="12"/>
  <c r="K19" i="12"/>
  <c r="M18" i="12"/>
  <c r="K18" i="12"/>
  <c r="M17" i="12"/>
  <c r="K17" i="12"/>
  <c r="M16" i="12"/>
  <c r="K16" i="12"/>
  <c r="M15" i="12"/>
  <c r="K15" i="12"/>
  <c r="M7" i="12"/>
  <c r="G126" i="11" l="1"/>
  <c r="M122" i="11"/>
  <c r="K122" i="11"/>
  <c r="M118" i="11"/>
  <c r="K118" i="11"/>
  <c r="M114" i="11"/>
  <c r="K114" i="11"/>
  <c r="M111" i="11"/>
  <c r="K111" i="11"/>
  <c r="M110" i="11"/>
  <c r="K110" i="11"/>
  <c r="M108" i="11"/>
  <c r="K108" i="11"/>
  <c r="M106" i="11"/>
  <c r="K106" i="11"/>
  <c r="M105" i="11"/>
  <c r="K105" i="11"/>
  <c r="M104" i="11"/>
  <c r="K104" i="11"/>
  <c r="M102" i="11"/>
  <c r="K102" i="11"/>
  <c r="M101" i="11"/>
  <c r="K101" i="11"/>
  <c r="M96" i="11"/>
  <c r="K96" i="11"/>
  <c r="M93" i="11"/>
  <c r="K93" i="11"/>
  <c r="M92" i="11"/>
  <c r="K92" i="11"/>
  <c r="M88" i="11"/>
  <c r="K88" i="11"/>
  <c r="K87" i="11"/>
  <c r="K86" i="11"/>
  <c r="K85" i="11"/>
  <c r="M84" i="11"/>
  <c r="K84" i="11"/>
  <c r="M81" i="11"/>
  <c r="K81" i="11"/>
  <c r="M80" i="11"/>
  <c r="K80" i="11"/>
  <c r="M79" i="11"/>
  <c r="K79" i="11"/>
  <c r="M76" i="11"/>
  <c r="K76" i="11"/>
  <c r="M73" i="11"/>
  <c r="K73" i="11"/>
  <c r="M72" i="11"/>
  <c r="K72" i="11"/>
  <c r="M71" i="11"/>
  <c r="K71" i="11"/>
  <c r="M68" i="11"/>
  <c r="K68" i="11"/>
  <c r="M65" i="11"/>
  <c r="K65" i="11"/>
  <c r="M64" i="11"/>
  <c r="K64" i="11"/>
  <c r="M63" i="11"/>
  <c r="K63" i="11"/>
  <c r="M62" i="11"/>
  <c r="K62" i="11"/>
  <c r="K61" i="11"/>
  <c r="M60" i="11"/>
  <c r="K60" i="11"/>
  <c r="M59" i="11"/>
  <c r="K59" i="11"/>
  <c r="M58" i="11"/>
  <c r="K58" i="11"/>
  <c r="M57" i="11"/>
  <c r="K57" i="11"/>
  <c r="M56" i="11"/>
  <c r="K56" i="11"/>
  <c r="K55" i="11"/>
  <c r="M54" i="11"/>
  <c r="K54" i="11"/>
  <c r="M53" i="11"/>
  <c r="K53" i="11"/>
  <c r="M51" i="11"/>
  <c r="K51" i="11"/>
  <c r="M50" i="11"/>
  <c r="K50" i="11"/>
  <c r="M49" i="11"/>
  <c r="K49" i="11"/>
  <c r="M48" i="11"/>
  <c r="K48" i="11"/>
  <c r="M45" i="11"/>
  <c r="K45" i="11"/>
  <c r="M41" i="11"/>
  <c r="K41" i="11"/>
  <c r="K40" i="11"/>
  <c r="M39" i="11"/>
  <c r="K39" i="11"/>
  <c r="M38" i="11"/>
  <c r="K38" i="11"/>
  <c r="M37" i="11"/>
  <c r="K37" i="11"/>
  <c r="M34" i="11"/>
  <c r="K34" i="11"/>
  <c r="M31" i="11"/>
  <c r="K31" i="11"/>
  <c r="M30" i="11"/>
  <c r="K30" i="11"/>
  <c r="M29" i="11"/>
  <c r="K29" i="11"/>
  <c r="M28" i="11"/>
  <c r="K28" i="11"/>
  <c r="M24" i="11"/>
  <c r="K24" i="11"/>
  <c r="M21" i="11"/>
  <c r="K21" i="11"/>
  <c r="M20" i="11"/>
  <c r="K20" i="11"/>
  <c r="M19" i="11"/>
  <c r="K19" i="11"/>
  <c r="M18" i="11"/>
  <c r="K18" i="11"/>
  <c r="M17" i="11"/>
  <c r="K17" i="11"/>
  <c r="M16" i="11"/>
  <c r="K16" i="11"/>
  <c r="M15" i="11"/>
  <c r="K15" i="11"/>
  <c r="M7" i="11"/>
  <c r="G126" i="10" l="1"/>
  <c r="M122" i="10"/>
  <c r="K122" i="10"/>
  <c r="M118" i="10"/>
  <c r="K118" i="10"/>
  <c r="M114" i="10"/>
  <c r="K114" i="10"/>
  <c r="M111" i="10"/>
  <c r="K111" i="10"/>
  <c r="M110" i="10"/>
  <c r="K110" i="10"/>
  <c r="M108" i="10"/>
  <c r="K108" i="10"/>
  <c r="M106" i="10"/>
  <c r="K106" i="10"/>
  <c r="M105" i="10"/>
  <c r="K105" i="10"/>
  <c r="M104" i="10"/>
  <c r="K104" i="10"/>
  <c r="M102" i="10"/>
  <c r="K102" i="10"/>
  <c r="M101" i="10"/>
  <c r="K101" i="10"/>
  <c r="M96" i="10"/>
  <c r="K96" i="10"/>
  <c r="M93" i="10"/>
  <c r="K93" i="10"/>
  <c r="M92" i="10"/>
  <c r="K92" i="10"/>
  <c r="M88" i="10"/>
  <c r="K88" i="10"/>
  <c r="K87" i="10"/>
  <c r="K86" i="10"/>
  <c r="K85" i="10"/>
  <c r="M84" i="10"/>
  <c r="K84" i="10"/>
  <c r="M81" i="10"/>
  <c r="K81" i="10"/>
  <c r="M80" i="10"/>
  <c r="K80" i="10"/>
  <c r="M79" i="10"/>
  <c r="K79" i="10"/>
  <c r="M76" i="10"/>
  <c r="K76" i="10"/>
  <c r="M73" i="10"/>
  <c r="K73" i="10"/>
  <c r="M72" i="10"/>
  <c r="K72" i="10"/>
  <c r="M71" i="10"/>
  <c r="K71" i="10"/>
  <c r="M68" i="10"/>
  <c r="K68" i="10"/>
  <c r="M65" i="10"/>
  <c r="K65" i="10"/>
  <c r="M64" i="10"/>
  <c r="K64" i="10"/>
  <c r="M63" i="10"/>
  <c r="K63" i="10"/>
  <c r="M62" i="10"/>
  <c r="K62" i="10"/>
  <c r="K61" i="10"/>
  <c r="M60" i="10"/>
  <c r="K60" i="10"/>
  <c r="M59" i="10"/>
  <c r="K59" i="10"/>
  <c r="M58" i="10"/>
  <c r="K58" i="10"/>
  <c r="M57" i="10"/>
  <c r="K57" i="10"/>
  <c r="M56" i="10"/>
  <c r="K56" i="10"/>
  <c r="K55" i="10"/>
  <c r="M54" i="10"/>
  <c r="K54" i="10"/>
  <c r="M53" i="10"/>
  <c r="K53" i="10"/>
  <c r="M51" i="10"/>
  <c r="K51" i="10"/>
  <c r="M50" i="10"/>
  <c r="K50" i="10"/>
  <c r="M49" i="10"/>
  <c r="K49" i="10"/>
  <c r="M48" i="10"/>
  <c r="K48" i="10"/>
  <c r="M45" i="10"/>
  <c r="K45" i="10"/>
  <c r="M41" i="10"/>
  <c r="K41" i="10"/>
  <c r="K40" i="10"/>
  <c r="M39" i="10"/>
  <c r="K39" i="10"/>
  <c r="M38" i="10"/>
  <c r="K38" i="10"/>
  <c r="M37" i="10"/>
  <c r="K37" i="10"/>
  <c r="M34" i="10"/>
  <c r="K34" i="10"/>
  <c r="M31" i="10"/>
  <c r="K31" i="10"/>
  <c r="M30" i="10"/>
  <c r="K30" i="10"/>
  <c r="M29" i="10"/>
  <c r="K29" i="10"/>
  <c r="M28" i="10"/>
  <c r="K28" i="10"/>
  <c r="M24" i="10"/>
  <c r="K24" i="10"/>
  <c r="M21" i="10"/>
  <c r="K21" i="10"/>
  <c r="M20" i="10"/>
  <c r="K20" i="10"/>
  <c r="M19" i="10"/>
  <c r="K19" i="10"/>
  <c r="M18" i="10"/>
  <c r="K18" i="10"/>
  <c r="M17" i="10"/>
  <c r="K17" i="10"/>
  <c r="M16" i="10"/>
  <c r="K16" i="10"/>
  <c r="M15" i="10"/>
  <c r="K15" i="10"/>
  <c r="M7" i="10"/>
  <c r="G126" i="9" l="1"/>
  <c r="M122" i="9"/>
  <c r="M118" i="9"/>
  <c r="M114" i="9"/>
  <c r="M111" i="9"/>
  <c r="K111" i="9"/>
  <c r="M110" i="9"/>
  <c r="K110" i="9"/>
  <c r="M108" i="9"/>
  <c r="K108" i="9"/>
  <c r="M106" i="9"/>
  <c r="I106" i="9"/>
  <c r="I114" i="9" s="1"/>
  <c r="M105" i="9"/>
  <c r="K105" i="9"/>
  <c r="M104" i="9"/>
  <c r="K104" i="9"/>
  <c r="M102" i="9"/>
  <c r="K102" i="9"/>
  <c r="M101" i="9"/>
  <c r="K101" i="9"/>
  <c r="M96" i="9"/>
  <c r="K96" i="9"/>
  <c r="M93" i="9"/>
  <c r="K93" i="9"/>
  <c r="M92" i="9"/>
  <c r="K92" i="9"/>
  <c r="M88" i="9"/>
  <c r="K88" i="9"/>
  <c r="K87" i="9"/>
  <c r="K86" i="9"/>
  <c r="K85" i="9"/>
  <c r="M84" i="9"/>
  <c r="K84" i="9"/>
  <c r="M81" i="9"/>
  <c r="K81" i="9"/>
  <c r="M80" i="9"/>
  <c r="K80" i="9"/>
  <c r="M79" i="9"/>
  <c r="K79" i="9"/>
  <c r="M76" i="9"/>
  <c r="K76" i="9"/>
  <c r="M73" i="9"/>
  <c r="K73" i="9"/>
  <c r="M72" i="9"/>
  <c r="K72" i="9"/>
  <c r="M71" i="9"/>
  <c r="K71" i="9"/>
  <c r="M68" i="9"/>
  <c r="K68" i="9"/>
  <c r="M65" i="9"/>
  <c r="K65" i="9"/>
  <c r="M64" i="9"/>
  <c r="K64" i="9"/>
  <c r="M63" i="9"/>
  <c r="K63" i="9"/>
  <c r="M62" i="9"/>
  <c r="K62" i="9"/>
  <c r="K61" i="9"/>
  <c r="M60" i="9"/>
  <c r="K60" i="9"/>
  <c r="M59" i="9"/>
  <c r="K59" i="9"/>
  <c r="M58" i="9"/>
  <c r="K58" i="9"/>
  <c r="M57" i="9"/>
  <c r="K57" i="9"/>
  <c r="M56" i="9"/>
  <c r="K56" i="9"/>
  <c r="K55" i="9"/>
  <c r="M54" i="9"/>
  <c r="K54" i="9"/>
  <c r="M53" i="9"/>
  <c r="K53" i="9"/>
  <c r="M51" i="9"/>
  <c r="K51" i="9"/>
  <c r="M50" i="9"/>
  <c r="K50" i="9"/>
  <c r="M49" i="9"/>
  <c r="K49" i="9"/>
  <c r="M48" i="9"/>
  <c r="K48" i="9"/>
  <c r="M45" i="9"/>
  <c r="K45" i="9"/>
  <c r="M41" i="9"/>
  <c r="K41" i="9"/>
  <c r="K40" i="9"/>
  <c r="M39" i="9"/>
  <c r="K39" i="9"/>
  <c r="M38" i="9"/>
  <c r="K38" i="9"/>
  <c r="M37" i="9"/>
  <c r="K37" i="9"/>
  <c r="M34" i="9"/>
  <c r="K34" i="9"/>
  <c r="M31" i="9"/>
  <c r="K31" i="9"/>
  <c r="M30" i="9"/>
  <c r="K30" i="9"/>
  <c r="M29" i="9"/>
  <c r="K29" i="9"/>
  <c r="M28" i="9"/>
  <c r="K28" i="9"/>
  <c r="M24" i="9"/>
  <c r="K24" i="9"/>
  <c r="M21" i="9"/>
  <c r="K21" i="9"/>
  <c r="M20" i="9"/>
  <c r="K20" i="9"/>
  <c r="M19" i="9"/>
  <c r="K19" i="9"/>
  <c r="M18" i="9"/>
  <c r="K18" i="9"/>
  <c r="M17" i="9"/>
  <c r="K17" i="9"/>
  <c r="M16" i="9"/>
  <c r="K16" i="9"/>
  <c r="M15" i="9"/>
  <c r="K15" i="9"/>
  <c r="M7" i="9"/>
  <c r="I118" i="9" l="1"/>
  <c r="K114" i="9"/>
  <c r="J106" i="9"/>
  <c r="J114" i="9" s="1"/>
  <c r="J118" i="9" s="1"/>
  <c r="J122" i="9" s="1"/>
  <c r="K106" i="9"/>
  <c r="I122" i="9" l="1"/>
  <c r="K122" i="9" s="1"/>
  <c r="K118" i="9"/>
  <c r="G126" i="8" l="1"/>
  <c r="M122" i="8"/>
  <c r="K122" i="8"/>
  <c r="M118" i="8"/>
  <c r="K118" i="8"/>
  <c r="M114" i="8"/>
  <c r="K114" i="8"/>
  <c r="M111" i="8"/>
  <c r="K111" i="8"/>
  <c r="M110" i="8"/>
  <c r="K110" i="8"/>
  <c r="M108" i="8"/>
  <c r="K108" i="8"/>
  <c r="M106" i="8"/>
  <c r="K106" i="8"/>
  <c r="M105" i="8"/>
  <c r="K105" i="8"/>
  <c r="M104" i="8"/>
  <c r="K104" i="8"/>
  <c r="M102" i="8"/>
  <c r="K102" i="8"/>
  <c r="M101" i="8"/>
  <c r="K101" i="8"/>
  <c r="M96" i="8"/>
  <c r="K96" i="8"/>
  <c r="M93" i="8"/>
  <c r="K93" i="8"/>
  <c r="M92" i="8"/>
  <c r="K92" i="8"/>
  <c r="M88" i="8"/>
  <c r="K88" i="8"/>
  <c r="K87" i="8"/>
  <c r="K86" i="8"/>
  <c r="K85" i="8"/>
  <c r="M84" i="8"/>
  <c r="K84" i="8"/>
  <c r="M81" i="8"/>
  <c r="K81" i="8"/>
  <c r="M80" i="8"/>
  <c r="K80" i="8"/>
  <c r="M79" i="8"/>
  <c r="K79" i="8"/>
  <c r="M76" i="8"/>
  <c r="K76" i="8"/>
  <c r="M73" i="8"/>
  <c r="K73" i="8"/>
  <c r="M72" i="8"/>
  <c r="K72" i="8"/>
  <c r="M71" i="8"/>
  <c r="K71" i="8"/>
  <c r="M68" i="8"/>
  <c r="K68" i="8"/>
  <c r="M65" i="8"/>
  <c r="K65" i="8"/>
  <c r="M64" i="8"/>
  <c r="K64" i="8"/>
  <c r="M63" i="8"/>
  <c r="K63" i="8"/>
  <c r="M62" i="8"/>
  <c r="K62" i="8"/>
  <c r="K61" i="8"/>
  <c r="M60" i="8"/>
  <c r="K60" i="8"/>
  <c r="M59" i="8"/>
  <c r="K59" i="8"/>
  <c r="M58" i="8"/>
  <c r="K58" i="8"/>
  <c r="M57" i="8"/>
  <c r="K57" i="8"/>
  <c r="M56" i="8"/>
  <c r="K56" i="8"/>
  <c r="K55" i="8"/>
  <c r="M54" i="8"/>
  <c r="K54" i="8"/>
  <c r="M53" i="8"/>
  <c r="K53" i="8"/>
  <c r="M51" i="8"/>
  <c r="K51" i="8"/>
  <c r="M50" i="8"/>
  <c r="K50" i="8"/>
  <c r="M49" i="8"/>
  <c r="K49" i="8"/>
  <c r="M48" i="8"/>
  <c r="K48" i="8"/>
  <c r="M45" i="8"/>
  <c r="K45" i="8"/>
  <c r="M41" i="8"/>
  <c r="K41" i="8"/>
  <c r="K40" i="8"/>
  <c r="M39" i="8"/>
  <c r="K39" i="8"/>
  <c r="M38" i="8"/>
  <c r="K38" i="8"/>
  <c r="M37" i="8"/>
  <c r="K37" i="8"/>
  <c r="M34" i="8"/>
  <c r="K34" i="8"/>
  <c r="M31" i="8"/>
  <c r="K31" i="8"/>
  <c r="M30" i="8"/>
  <c r="K30" i="8"/>
  <c r="M29" i="8"/>
  <c r="K29" i="8"/>
  <c r="M28" i="8"/>
  <c r="K28" i="8"/>
  <c r="M24" i="8"/>
  <c r="K24" i="8"/>
  <c r="M21" i="8"/>
  <c r="K21" i="8"/>
  <c r="M20" i="8"/>
  <c r="K20" i="8"/>
  <c r="M19" i="8"/>
  <c r="K19" i="8"/>
  <c r="M18" i="8"/>
  <c r="K18" i="8"/>
  <c r="M17" i="8"/>
  <c r="K17" i="8"/>
  <c r="M16" i="8"/>
  <c r="K16" i="8"/>
  <c r="M15" i="8"/>
  <c r="K15" i="8"/>
  <c r="M7" i="8"/>
  <c r="G126" i="7" l="1"/>
  <c r="M122" i="7"/>
  <c r="K122" i="7"/>
  <c r="M118" i="7"/>
  <c r="K118" i="7"/>
  <c r="M114" i="7"/>
  <c r="K114" i="7"/>
  <c r="M111" i="7"/>
  <c r="K111" i="7"/>
  <c r="M110" i="7"/>
  <c r="K110" i="7"/>
  <c r="M108" i="7"/>
  <c r="K108" i="7"/>
  <c r="M106" i="7"/>
  <c r="K106" i="7"/>
  <c r="M105" i="7"/>
  <c r="K105" i="7"/>
  <c r="M104" i="7"/>
  <c r="K104" i="7"/>
  <c r="M102" i="7"/>
  <c r="K102" i="7"/>
  <c r="M101" i="7"/>
  <c r="K101" i="7"/>
  <c r="M96" i="7"/>
  <c r="K96" i="7"/>
  <c r="M93" i="7"/>
  <c r="K93" i="7"/>
  <c r="M92" i="7"/>
  <c r="K92" i="7"/>
  <c r="M88" i="7"/>
  <c r="K88" i="7"/>
  <c r="K87" i="7"/>
  <c r="K86" i="7"/>
  <c r="K85" i="7"/>
  <c r="M84" i="7"/>
  <c r="K84" i="7"/>
  <c r="M81" i="7"/>
  <c r="K81" i="7"/>
  <c r="M80" i="7"/>
  <c r="K80" i="7"/>
  <c r="M79" i="7"/>
  <c r="K79" i="7"/>
  <c r="M76" i="7"/>
  <c r="K76" i="7"/>
  <c r="M73" i="7"/>
  <c r="K73" i="7"/>
  <c r="M72" i="7"/>
  <c r="K72" i="7"/>
  <c r="M71" i="7"/>
  <c r="K71" i="7"/>
  <c r="M68" i="7"/>
  <c r="K68" i="7"/>
  <c r="M65" i="7"/>
  <c r="K65" i="7"/>
  <c r="M64" i="7"/>
  <c r="K64" i="7"/>
  <c r="M63" i="7"/>
  <c r="K63" i="7"/>
  <c r="M62" i="7"/>
  <c r="K62" i="7"/>
  <c r="K61" i="7"/>
  <c r="M60" i="7"/>
  <c r="K60" i="7"/>
  <c r="M59" i="7"/>
  <c r="K59" i="7"/>
  <c r="M58" i="7"/>
  <c r="K58" i="7"/>
  <c r="M57" i="7"/>
  <c r="K57" i="7"/>
  <c r="M56" i="7"/>
  <c r="K56" i="7"/>
  <c r="K55" i="7"/>
  <c r="M54" i="7"/>
  <c r="K54" i="7"/>
  <c r="M53" i="7"/>
  <c r="K53" i="7"/>
  <c r="M51" i="7"/>
  <c r="K51" i="7"/>
  <c r="M50" i="7"/>
  <c r="K50" i="7"/>
  <c r="M49" i="7"/>
  <c r="K49" i="7"/>
  <c r="M48" i="7"/>
  <c r="K48" i="7"/>
  <c r="M45" i="7"/>
  <c r="K45" i="7"/>
  <c r="M41" i="7"/>
  <c r="K41" i="7"/>
  <c r="K40" i="7"/>
  <c r="M39" i="7"/>
  <c r="K39" i="7"/>
  <c r="M38" i="7"/>
  <c r="K38" i="7"/>
  <c r="M37" i="7"/>
  <c r="K37" i="7"/>
  <c r="M34" i="7"/>
  <c r="K34" i="7"/>
  <c r="M31" i="7"/>
  <c r="K31" i="7"/>
  <c r="M30" i="7"/>
  <c r="K30" i="7"/>
  <c r="M29" i="7"/>
  <c r="K29" i="7"/>
  <c r="M28" i="7"/>
  <c r="K28" i="7"/>
  <c r="M24" i="7"/>
  <c r="K24" i="7"/>
  <c r="M21" i="7"/>
  <c r="K21" i="7"/>
  <c r="M20" i="7"/>
  <c r="K20" i="7"/>
  <c r="M19" i="7"/>
  <c r="K19" i="7"/>
  <c r="M18" i="7"/>
  <c r="K18" i="7"/>
  <c r="M17" i="7"/>
  <c r="K17" i="7"/>
  <c r="M16" i="7"/>
  <c r="K16" i="7"/>
  <c r="M15" i="7"/>
  <c r="K15" i="7"/>
  <c r="M7" i="7"/>
  <c r="G126" i="6" l="1"/>
  <c r="M122" i="6"/>
  <c r="K122" i="6"/>
  <c r="M118" i="6"/>
  <c r="K118" i="6"/>
  <c r="M114" i="6"/>
  <c r="K114" i="6"/>
  <c r="M111" i="6"/>
  <c r="K111" i="6"/>
  <c r="M110" i="6"/>
  <c r="K110" i="6"/>
  <c r="M108" i="6"/>
  <c r="K108" i="6"/>
  <c r="M106" i="6"/>
  <c r="K106" i="6"/>
  <c r="M105" i="6"/>
  <c r="K105" i="6"/>
  <c r="M104" i="6"/>
  <c r="K104" i="6"/>
  <c r="M102" i="6"/>
  <c r="K102" i="6"/>
  <c r="M101" i="6"/>
  <c r="K101" i="6"/>
  <c r="M96" i="6"/>
  <c r="K96" i="6"/>
  <c r="M93" i="6"/>
  <c r="K93" i="6"/>
  <c r="M92" i="6"/>
  <c r="K92" i="6"/>
  <c r="M88" i="6"/>
  <c r="K88" i="6"/>
  <c r="K87" i="6"/>
  <c r="K86" i="6"/>
  <c r="K85" i="6"/>
  <c r="M84" i="6"/>
  <c r="K84" i="6"/>
  <c r="M81" i="6"/>
  <c r="K81" i="6"/>
  <c r="M80" i="6"/>
  <c r="K80" i="6"/>
  <c r="M79" i="6"/>
  <c r="K79" i="6"/>
  <c r="M76" i="6"/>
  <c r="K76" i="6"/>
  <c r="M73" i="6"/>
  <c r="K73" i="6"/>
  <c r="M72" i="6"/>
  <c r="K72" i="6"/>
  <c r="M71" i="6"/>
  <c r="K71" i="6"/>
  <c r="M68" i="6"/>
  <c r="K68" i="6"/>
  <c r="M65" i="6"/>
  <c r="K65" i="6"/>
  <c r="M64" i="6"/>
  <c r="K64" i="6"/>
  <c r="M63" i="6"/>
  <c r="K63" i="6"/>
  <c r="M62" i="6"/>
  <c r="K62" i="6"/>
  <c r="K61" i="6"/>
  <c r="M60" i="6"/>
  <c r="K60" i="6"/>
  <c r="M59" i="6"/>
  <c r="K59" i="6"/>
  <c r="M58" i="6"/>
  <c r="K58" i="6"/>
  <c r="M57" i="6"/>
  <c r="K57" i="6"/>
  <c r="M56" i="6"/>
  <c r="K56" i="6"/>
  <c r="K55" i="6"/>
  <c r="M54" i="6"/>
  <c r="K54" i="6"/>
  <c r="M53" i="6"/>
  <c r="K53" i="6"/>
  <c r="M51" i="6"/>
  <c r="K51" i="6"/>
  <c r="M50" i="6"/>
  <c r="K50" i="6"/>
  <c r="M49" i="6"/>
  <c r="K49" i="6"/>
  <c r="M48" i="6"/>
  <c r="K48" i="6"/>
  <c r="M45" i="6"/>
  <c r="K45" i="6"/>
  <c r="M41" i="6"/>
  <c r="K41" i="6"/>
  <c r="K40" i="6"/>
  <c r="M39" i="6"/>
  <c r="K39" i="6"/>
  <c r="M38" i="6"/>
  <c r="K38" i="6"/>
  <c r="M37" i="6"/>
  <c r="K37" i="6"/>
  <c r="M34" i="6"/>
  <c r="K34" i="6"/>
  <c r="M31" i="6"/>
  <c r="K31" i="6"/>
  <c r="M30" i="6"/>
  <c r="K30" i="6"/>
  <c r="M29" i="6"/>
  <c r="K29" i="6"/>
  <c r="M28" i="6"/>
  <c r="K28" i="6"/>
  <c r="M24" i="6"/>
  <c r="K24" i="6"/>
  <c r="M21" i="6"/>
  <c r="K21" i="6"/>
  <c r="M20" i="6"/>
  <c r="K20" i="6"/>
  <c r="M19" i="6"/>
  <c r="K19" i="6"/>
  <c r="M18" i="6"/>
  <c r="K18" i="6"/>
  <c r="M17" i="6"/>
  <c r="K17" i="6"/>
  <c r="M16" i="6"/>
  <c r="K16" i="6"/>
  <c r="M15" i="6"/>
  <c r="K15" i="6"/>
  <c r="M7" i="6"/>
  <c r="G126" i="5" l="1"/>
  <c r="M122" i="5"/>
  <c r="K122" i="5"/>
  <c r="K118" i="5"/>
  <c r="K114" i="5"/>
  <c r="K111" i="5"/>
  <c r="K110" i="5"/>
  <c r="K108" i="5"/>
  <c r="K106" i="5"/>
  <c r="K105" i="5"/>
  <c r="K104" i="5"/>
  <c r="K102" i="5"/>
  <c r="K101" i="5"/>
  <c r="K96" i="5"/>
  <c r="K93" i="5"/>
  <c r="K92" i="5"/>
  <c r="M88" i="5"/>
  <c r="K88" i="5"/>
  <c r="K87" i="5"/>
  <c r="K86" i="5"/>
  <c r="K85" i="5"/>
  <c r="M84" i="5"/>
  <c r="K84" i="5"/>
  <c r="M81" i="5"/>
  <c r="K81" i="5"/>
  <c r="M80" i="5"/>
  <c r="K80" i="5"/>
  <c r="M79" i="5"/>
  <c r="K79" i="5"/>
  <c r="M76" i="5"/>
  <c r="K76" i="5"/>
  <c r="M73" i="5"/>
  <c r="K73" i="5"/>
  <c r="M72" i="5"/>
  <c r="K72" i="5"/>
  <c r="M71" i="5"/>
  <c r="K71" i="5"/>
  <c r="M68" i="5"/>
  <c r="K68" i="5"/>
  <c r="J68" i="5"/>
  <c r="H68" i="5"/>
  <c r="M65" i="5"/>
  <c r="K65" i="5"/>
  <c r="M64" i="5"/>
  <c r="K64" i="5"/>
  <c r="M63" i="5"/>
  <c r="K63" i="5"/>
  <c r="M62" i="5"/>
  <c r="K62" i="5"/>
  <c r="K61" i="5"/>
  <c r="M60" i="5"/>
  <c r="K60" i="5"/>
  <c r="M59" i="5"/>
  <c r="K59" i="5"/>
  <c r="M58" i="5"/>
  <c r="K58" i="5"/>
  <c r="M57" i="5"/>
  <c r="K57" i="5"/>
  <c r="M56" i="5"/>
  <c r="K56" i="5"/>
  <c r="K55" i="5"/>
  <c r="M54" i="5"/>
  <c r="K54" i="5"/>
  <c r="M53" i="5"/>
  <c r="K53" i="5"/>
  <c r="M51" i="5"/>
  <c r="K51" i="5"/>
  <c r="M50" i="5"/>
  <c r="K50" i="5"/>
  <c r="M49" i="5"/>
  <c r="K49" i="5"/>
  <c r="M48" i="5"/>
  <c r="K48" i="5"/>
  <c r="M45" i="5"/>
  <c r="K45" i="5"/>
  <c r="M41" i="5"/>
  <c r="K41" i="5"/>
  <c r="K40" i="5"/>
  <c r="M39" i="5"/>
  <c r="K39" i="5"/>
  <c r="M38" i="5"/>
  <c r="K38" i="5"/>
  <c r="M37" i="5"/>
  <c r="K37" i="5"/>
  <c r="M34" i="5"/>
  <c r="K34" i="5"/>
  <c r="M31" i="5"/>
  <c r="K31" i="5"/>
  <c r="M30" i="5"/>
  <c r="K30" i="5"/>
  <c r="M29" i="5"/>
  <c r="K29" i="5"/>
  <c r="M28" i="5"/>
  <c r="K28" i="5"/>
  <c r="M24" i="5"/>
  <c r="K24" i="5"/>
  <c r="M21" i="5"/>
  <c r="K21" i="5"/>
  <c r="M20" i="5"/>
  <c r="K20" i="5"/>
  <c r="M19" i="5"/>
  <c r="K19" i="5"/>
  <c r="M18" i="5"/>
  <c r="K18" i="5"/>
  <c r="M17" i="5"/>
  <c r="K17" i="5"/>
  <c r="M16" i="5"/>
  <c r="K16" i="5"/>
  <c r="M15" i="5"/>
  <c r="K15" i="5"/>
  <c r="M7" i="5"/>
  <c r="M7" i="4" l="1"/>
  <c r="K15" i="4"/>
  <c r="M15" i="4"/>
  <c r="K16" i="4"/>
  <c r="M16" i="4"/>
  <c r="K17" i="4"/>
  <c r="M17" i="4"/>
  <c r="K18" i="4"/>
  <c r="M18" i="4"/>
  <c r="K19" i="4"/>
  <c r="M19" i="4"/>
  <c r="K20" i="4"/>
  <c r="M20" i="4"/>
  <c r="K21" i="4"/>
  <c r="M21" i="4"/>
  <c r="K24" i="4"/>
  <c r="M24" i="4"/>
  <c r="K28" i="4"/>
  <c r="M28" i="4"/>
  <c r="K29" i="4"/>
  <c r="M29" i="4"/>
  <c r="K30" i="4"/>
  <c r="M30" i="4"/>
  <c r="K31" i="4"/>
  <c r="M31" i="4"/>
  <c r="K34" i="4"/>
  <c r="M34" i="4"/>
  <c r="K37" i="4"/>
  <c r="M37" i="4"/>
  <c r="K38" i="4"/>
  <c r="M38" i="4"/>
  <c r="K39" i="4"/>
  <c r="M39" i="4"/>
  <c r="K40" i="4"/>
  <c r="K41" i="4"/>
  <c r="M41" i="4"/>
  <c r="K45" i="4"/>
  <c r="M45" i="4"/>
  <c r="K48" i="4"/>
  <c r="M48" i="4"/>
  <c r="K49" i="4"/>
  <c r="M49" i="4"/>
  <c r="K50" i="4"/>
  <c r="M50" i="4"/>
  <c r="K51" i="4"/>
  <c r="M51" i="4"/>
  <c r="K53" i="4"/>
  <c r="M53" i="4"/>
  <c r="K54" i="4"/>
  <c r="M54" i="4"/>
  <c r="K55" i="4"/>
  <c r="K56" i="4"/>
  <c r="M56" i="4"/>
  <c r="K57" i="4"/>
  <c r="M57" i="4"/>
  <c r="K58" i="4"/>
  <c r="M58" i="4"/>
  <c r="K59" i="4"/>
  <c r="M59" i="4"/>
  <c r="K60" i="4"/>
  <c r="M60" i="4"/>
  <c r="K61" i="4"/>
  <c r="K62" i="4"/>
  <c r="M62" i="4"/>
  <c r="K63" i="4"/>
  <c r="M63" i="4"/>
  <c r="K64" i="4"/>
  <c r="M64" i="4"/>
  <c r="K65" i="4"/>
  <c r="M65" i="4"/>
  <c r="K68" i="4"/>
  <c r="M68" i="4"/>
  <c r="K71" i="4"/>
  <c r="M71" i="4"/>
  <c r="K72" i="4"/>
  <c r="M72" i="4"/>
  <c r="K73" i="4"/>
  <c r="M73" i="4"/>
  <c r="K76" i="4"/>
  <c r="M76" i="4"/>
  <c r="K79" i="4"/>
  <c r="M79" i="4"/>
  <c r="K80" i="4"/>
  <c r="M80" i="4"/>
  <c r="K81" i="4"/>
  <c r="M81" i="4"/>
  <c r="K84" i="4"/>
  <c r="M84" i="4"/>
  <c r="K85" i="4"/>
  <c r="K86" i="4"/>
  <c r="K87" i="4"/>
  <c r="K88" i="4"/>
  <c r="M88" i="4"/>
  <c r="K92" i="4"/>
  <c r="K93" i="4"/>
  <c r="K96" i="4"/>
  <c r="K101" i="4"/>
  <c r="K102" i="4"/>
  <c r="K104" i="4"/>
  <c r="K105" i="4"/>
  <c r="K106" i="4"/>
  <c r="K108" i="4"/>
  <c r="K110" i="4"/>
  <c r="K111" i="4"/>
  <c r="K114" i="4"/>
  <c r="K118" i="4"/>
  <c r="K122" i="4"/>
  <c r="M122" i="4"/>
  <c r="G126" i="4"/>
  <c r="K118" i="1"/>
  <c r="K114" i="1"/>
  <c r="K111" i="1"/>
  <c r="K110" i="1"/>
  <c r="K108" i="1"/>
  <c r="K106" i="1"/>
  <c r="K105" i="1"/>
  <c r="K104" i="1"/>
  <c r="K102" i="1"/>
  <c r="K101" i="1"/>
  <c r="K96" i="1"/>
  <c r="K93" i="1"/>
  <c r="K92" i="1"/>
  <c r="K87" i="1"/>
  <c r="K86" i="1"/>
  <c r="K85" i="1"/>
  <c r="M84" i="1"/>
  <c r="K84" i="1"/>
  <c r="M81" i="1"/>
  <c r="K81" i="1"/>
  <c r="M80" i="1"/>
  <c r="K80" i="1"/>
  <c r="K79" i="1"/>
  <c r="M76" i="1"/>
  <c r="K76" i="1"/>
  <c r="K73" i="1"/>
  <c r="M72" i="1"/>
  <c r="K72" i="1"/>
  <c r="K71" i="1"/>
  <c r="M68" i="1"/>
  <c r="J68" i="1"/>
  <c r="I68" i="1"/>
  <c r="K68" i="1" s="1"/>
  <c r="M65" i="1"/>
  <c r="K65" i="1"/>
  <c r="M64" i="1"/>
  <c r="K64" i="1"/>
  <c r="K63" i="1"/>
  <c r="M62" i="1"/>
  <c r="K62" i="1"/>
  <c r="K61" i="1"/>
  <c r="M60" i="1"/>
  <c r="K60" i="1"/>
  <c r="K59" i="1"/>
  <c r="K58" i="1"/>
  <c r="K57" i="1"/>
  <c r="J57" i="1"/>
  <c r="K56" i="1"/>
  <c r="K55" i="1"/>
  <c r="K54" i="1"/>
  <c r="K53" i="1"/>
  <c r="M51" i="1"/>
  <c r="K51" i="1"/>
  <c r="J51" i="1"/>
  <c r="M50" i="1"/>
  <c r="K50" i="1"/>
  <c r="M49" i="1"/>
  <c r="K49" i="1"/>
  <c r="M48" i="1"/>
  <c r="K48" i="1"/>
  <c r="H45" i="1"/>
  <c r="K45" i="1" s="1"/>
  <c r="M41" i="1"/>
  <c r="K41" i="1"/>
  <c r="J41" i="1"/>
  <c r="K40" i="1"/>
  <c r="M39" i="1"/>
  <c r="K39" i="1"/>
  <c r="M38" i="1"/>
  <c r="K38" i="1"/>
  <c r="M37" i="1"/>
  <c r="K37" i="1"/>
  <c r="M34" i="1"/>
  <c r="K34" i="1"/>
  <c r="M31" i="1"/>
  <c r="K31" i="1"/>
  <c r="M30" i="1"/>
  <c r="K30" i="1"/>
  <c r="M29" i="1"/>
  <c r="K29" i="1"/>
  <c r="M28" i="1"/>
  <c r="K28" i="1"/>
  <c r="M24" i="1"/>
  <c r="K24" i="1"/>
  <c r="M21" i="1"/>
  <c r="K21" i="1"/>
  <c r="M20" i="1"/>
  <c r="K20" i="1"/>
  <c r="K19" i="1"/>
  <c r="M18" i="1"/>
  <c r="K18" i="1"/>
  <c r="M17" i="1"/>
  <c r="K17" i="1"/>
  <c r="M16" i="1"/>
  <c r="K16" i="1"/>
  <c r="M15" i="1"/>
  <c r="K15" i="1"/>
  <c r="M45" i="1" l="1"/>
  <c r="H88" i="1"/>
  <c r="I88" i="1"/>
  <c r="I122" i="1" s="1"/>
  <c r="J45" i="1"/>
  <c r="K88" i="1" l="1"/>
  <c r="H122" i="1"/>
  <c r="J88" i="1"/>
  <c r="M88" i="1"/>
  <c r="M122" i="1" l="1"/>
  <c r="K122" i="1"/>
  <c r="J122" i="1"/>
  <c r="D122" i="1" l="1"/>
  <c r="C122" i="1"/>
  <c r="E122" i="1" s="1"/>
  <c r="B122" i="1"/>
  <c r="C88" i="1"/>
  <c r="E88" i="1"/>
  <c r="D88" i="1"/>
  <c r="B88" i="1"/>
  <c r="C45" i="1"/>
  <c r="D45" i="1"/>
  <c r="E45" i="1"/>
  <c r="B45" i="1"/>
  <c r="E41" i="1"/>
</calcChain>
</file>

<file path=xl/sharedStrings.xml><?xml version="1.0" encoding="utf-8"?>
<sst xmlns="http://schemas.openxmlformats.org/spreadsheetml/2006/main" count="3514" uniqueCount="161">
  <si>
    <t>Pertsona Fisikoen Errentaren Gaineko Zerga/Impto. S/Renta Personas Físicas</t>
  </si>
  <si>
    <t xml:space="preserve">        Kuota Diferentzial Garbia/Cuota Diferencial Neta                  </t>
  </si>
  <si>
    <t xml:space="preserve">PFEZ Guztira / Total I.R.P.F.                          </t>
  </si>
  <si>
    <t>Sozietatearen Gaineko Zerga/Impto. s/Sociedades</t>
  </si>
  <si>
    <t xml:space="preserve">        Hidrokarburoak/Hidrocarburos                           </t>
  </si>
  <si>
    <t xml:space="preserve">        Garagardoa/Cerveza                                 </t>
  </si>
  <si>
    <t xml:space="preserve">Bingoa/Bingo                                   </t>
  </si>
  <si>
    <t xml:space="preserve">Errekarguak/Recargos                                </t>
  </si>
  <si>
    <t xml:space="preserve">               Barne Eragiketak/Operaciones Interiores                   </t>
  </si>
  <si>
    <t>ZERGA ITUNDUAK GUZTIRA / TOTAL TRIBUTOS CONCERTADOS</t>
  </si>
  <si>
    <t xml:space="preserve">Zeharkako Zergak Guztira / Total Impuestos Indirectos              </t>
  </si>
  <si>
    <t xml:space="preserve">Sozietateen Gaineko Zerga Guztira / Total I. Sociedades                     </t>
  </si>
  <si>
    <t>Diferencia</t>
  </si>
  <si>
    <t>Devoluciones</t>
  </si>
  <si>
    <t>Residuos</t>
  </si>
  <si>
    <t xml:space="preserve">                                  EL DIRECTOR DE FINANZAS Y PRESUPUESTOS</t>
  </si>
  <si>
    <t>Itzulketak</t>
  </si>
  <si>
    <t>Guztira</t>
  </si>
  <si>
    <t>Total</t>
  </si>
  <si>
    <t>Urteko Zergabilketa</t>
  </si>
  <si>
    <t>Aldea</t>
  </si>
  <si>
    <t>Gehikuntza</t>
  </si>
  <si>
    <t>% Incto.</t>
  </si>
  <si>
    <t>Ppto. Año</t>
  </si>
  <si>
    <t>Betearazpena</t>
  </si>
  <si>
    <t>Recaud. Integra</t>
  </si>
  <si>
    <t>Zergabilketa</t>
  </si>
  <si>
    <t>Gordina</t>
  </si>
  <si>
    <t xml:space="preserve">Ekialdi Itxieko </t>
  </si>
  <si>
    <t>Aurreko Urteko</t>
  </si>
  <si>
    <t>Recaud.Acum.Año Ant.</t>
  </si>
  <si>
    <t>Metatua</t>
  </si>
  <si>
    <t>Recaud.Acum.año</t>
  </si>
  <si>
    <t xml:space="preserve">Urteko </t>
  </si>
  <si>
    <t>Aurrekontua</t>
  </si>
  <si>
    <t>Zergabilk. Metatua</t>
  </si>
  <si>
    <t>(%) Ejecuc.</t>
  </si>
  <si>
    <t xml:space="preserve">Zuzeneko Zergak Guztira /Total Impuestos Directos                </t>
  </si>
  <si>
    <t>Zerga Berezien Egokitzapenak/Ajuste Impuestos Especiales</t>
  </si>
  <si>
    <t xml:space="preserve">                                     FINANTZA ETA AURREKONTU ZUZENDARIA</t>
  </si>
  <si>
    <t xml:space="preserve">          OGASUN ZUZENDARIA</t>
  </si>
  <si>
    <t xml:space="preserve">                                    FINANTZA ETA AURREKONTU ZUZENDARIA</t>
  </si>
  <si>
    <t xml:space="preserve">     OGASUN ZUZENDARIA</t>
  </si>
  <si>
    <t xml:space="preserve">               Inportazioak/Importaciones                                 </t>
  </si>
  <si>
    <t xml:space="preserve">        Elektrizitatea/Electricidad                            </t>
  </si>
  <si>
    <t xml:space="preserve">BEZ Egokitzapenak Guztira / Total Ajustes I.V.A.                     </t>
  </si>
  <si>
    <t xml:space="preserve">ZZ.BB. Egokitzapenak Guztira / Total Ajuste Imptos. Especiales         </t>
  </si>
  <si>
    <t xml:space="preserve">              Tasa Autonomikoa /Tipo Autonómico</t>
  </si>
  <si>
    <t xml:space="preserve">        Kapital Higikorraren Etekinen Atxikipenak/Retenciones Rdtos. Capital Mobiliario   </t>
  </si>
  <si>
    <t xml:space="preserve">        Kapital Higiezinaren Etekinen Atxikipenak/Retenciones Rdtos. Capital Inmobiliario </t>
  </si>
  <si>
    <t xml:space="preserve">       Profesionalen eta Enpresarien Ordainketa Zatikatuak/Pagos Frac.Profes. y Empresariales</t>
  </si>
  <si>
    <t>Kreditu Erakundeetako Gordailuen g.Z./I.s/Depósitos en las Entidades de Crédito</t>
  </si>
  <si>
    <t xml:space="preserve">Egintza Juridiko Dokumentatuen g.Zerga/Impto. s/Actos Jurídicos Documentados   </t>
  </si>
  <si>
    <t xml:space="preserve">        Alkohola eta Edari Deribatuak./ Alcohol y Bebidas Derivadas             </t>
  </si>
  <si>
    <t xml:space="preserve">        Bitarteko Produktuak / Productos Intermedios                   </t>
  </si>
  <si>
    <t xml:space="preserve">        Tabako Laboreak/Labores del Tabaco                      </t>
  </si>
  <si>
    <t>Iraungietako Zergak/Impuestos Extinguidos</t>
  </si>
  <si>
    <t xml:space="preserve">Kasinoak eta Bestelakoak/Casinos y Otros                         </t>
  </si>
  <si>
    <t xml:space="preserve">Berandutza Interesak/Intereses de Demora                     </t>
  </si>
  <si>
    <t xml:space="preserve">Isunak/Sanciones                               </t>
  </si>
  <si>
    <t>BEZaren Egokitzapenak/Ajustes I.V.A.</t>
  </si>
  <si>
    <t xml:space="preserve">       Barne Eragiketak/Operaciones Interiores                   </t>
  </si>
  <si>
    <t xml:space="preserve">       Inportazioak/Importaciones                                 </t>
  </si>
  <si>
    <t xml:space="preserve">              Barne Eragiketak (tasa autonomika salbu)/Op.Interiores (excluido tipo autonómico) </t>
  </si>
  <si>
    <t xml:space="preserve">       Ondare Irabazien Atxikipenak/Retenciones Ganancias Patrimoniales     </t>
  </si>
  <si>
    <t xml:space="preserve">       Loteria eta Apostu Jakin Batzuen g.Z. Berezia/Gravamen Esp. s/Premios Det.Loterias y Ap.</t>
  </si>
  <si>
    <t xml:space="preserve">       Kuota Diferentzial Garbia/Cuota Diferencial Neta                  </t>
  </si>
  <si>
    <t xml:space="preserve">        Ondare Irabazien Atxikipenak/Retenciones Ganancias Patrimoniales     </t>
  </si>
  <si>
    <t xml:space="preserve">Oinordetza eta Dohaintzen gaineko Zerga/Impto. s/Sucesiones y Donaciones        </t>
  </si>
  <si>
    <t>Ez Egoiliarren Errentaren gaineko Zerga/Impto. No Residentes</t>
  </si>
  <si>
    <t>Energia Elektrikoaren Ekoizpenaren gaineko Zerga/Impto. S/Producción de Energía Eléctrica</t>
  </si>
  <si>
    <t xml:space="preserve">Ondare Eskualdaketen g.Zerga/Impto. s/Transmisiones Patrimoniales    </t>
  </si>
  <si>
    <t>Zenbait Garraiobideren gaineko Zerga/I.E. s/Determinados Medios de Transporte</t>
  </si>
  <si>
    <t>Fabrikazio Zerga Bereziak Berezko Kudeaketa/Imptos. Especiales de Fabricación G. Propia</t>
  </si>
  <si>
    <t>Ikatzaren gaineko Zega Berezia/Impto.Especial s/Carbón</t>
  </si>
  <si>
    <t xml:space="preserve">Aseguru-Primen Gaineko Zerga/Impto. s/Primas de Seguros              </t>
  </si>
  <si>
    <t>Joku Jardueraren gaineko Zerga /Impto. S/Actividades del Juego</t>
  </si>
  <si>
    <t>Berotegi-Efektuko Gas Fluordunen g.Z./I.s/Gases Fluorados de Efecto Invernadero</t>
  </si>
  <si>
    <t xml:space="preserve">Makina eta Aparatu Automatikoak/Máquinas y Aparatos Automáticos         </t>
  </si>
  <si>
    <t xml:space="preserve">Jokoaren gaineko tasak Guztira / Total Tasas de Juego                    </t>
  </si>
  <si>
    <t>Tasak eta Bestelako Sarrerak Guztira / Total Tasas y Otros Ingresos</t>
  </si>
  <si>
    <t xml:space="preserve">ZERGA ITUNDUEN BEREZKO KUDEAKETA GUZTIRA/TOTAL TRIB.CONCERT.G.PROPIA  </t>
  </si>
  <si>
    <t xml:space="preserve">       Alkohola,Deribatuak eta Bitartekoak/Alcohol, Derivados e Intermedios</t>
  </si>
  <si>
    <t>ESTATUAREKIKO EGOKITZAPENAK GUZTIRA / TOTAL AJUSTES ESTADO</t>
  </si>
  <si>
    <t>Formalizatugabekoa/Pendiente de Formalización</t>
  </si>
  <si>
    <t xml:space="preserve">        Lan eta Jard.Prof.Etek.Atxik/Retenciones Rdtos. Trabajo y Actividad Profesional</t>
  </si>
  <si>
    <t xml:space="preserve">BEZ (Berezko Kudeaketa)/I.V.A. Gestión Propia                   </t>
  </si>
  <si>
    <t xml:space="preserve">              Inportazioak/Importaciones                                 </t>
  </si>
  <si>
    <t xml:space="preserve">              Tasa Autonomikoa/Tipo Autonomikoa                         </t>
  </si>
  <si>
    <t xml:space="preserve">              Barne Eragiketak/Operaciones Interiores                   </t>
  </si>
  <si>
    <t xml:space="preserve">               Barne Eragiketak (Tasa Autonomika Salbu)/Op.Interiores (Excluido Tipo Autonómico)</t>
  </si>
  <si>
    <t xml:space="preserve">              Barne Eragiketak (Tasa Autonomika Salbu)/Op.Interiores (Excluido Tipo Autonómico)</t>
  </si>
  <si>
    <t xml:space="preserve">     LA DIRECTORA DE HACIENDA</t>
  </si>
  <si>
    <t>LA DIRECTORA DE HACIENDA</t>
  </si>
  <si>
    <t>GP-10-01-IMP/VER:09</t>
  </si>
  <si>
    <t>Departamento de Hacienda, Finanzas y Presupuestos</t>
  </si>
  <si>
    <t>Ogasun , Finantza era Aurrekontu Saila</t>
  </si>
  <si>
    <t>RECAUDACION DEL MES DE ENERO DE 2018</t>
  </si>
  <si>
    <t>Ondarearen Gaineko Zerga/Impuesto s/Patrimonio</t>
  </si>
  <si>
    <t>RECAUDACION ACUMULADA AL MES DE ENERO DE 2018</t>
  </si>
  <si>
    <t>Vitoria-Gasteizen, 2018ko OTSAILAREN 13an / Vitoria-Gasteiz, 13 de FEBRERO DE 2018</t>
  </si>
  <si>
    <t>2018ko  URTARRILAREN HILEKO ZERGABILKETA</t>
  </si>
  <si>
    <t>2018ko URTARRILAREN ARTE ZERGABILKETA METATUA</t>
  </si>
  <si>
    <t xml:space="preserve">         Departamento de Hacienda, Finanzas y Presupuestos</t>
  </si>
  <si>
    <t xml:space="preserve">         Ogasun , Finantza era Aurrekontu Saila</t>
  </si>
  <si>
    <t xml:space="preserve">                  </t>
  </si>
  <si>
    <t>2018ko  OTSAILAREN HILEKO ZERGABILKETA</t>
  </si>
  <si>
    <t>2018ko OTSAILAREN ARTE ZERGABILKETA METATUA</t>
  </si>
  <si>
    <t>RECAUDACION DEL MES DE FEBRERO DE 2018</t>
  </si>
  <si>
    <t>RECAUDACION ACUMULADA AL MES DE FEBRERO DE 2018</t>
  </si>
  <si>
    <t>Vitoria-Gasteizen, 2018ko MARTXOAREN 13an / Vitoria-Gasteiz, 13 de MARZO DE 2018</t>
  </si>
  <si>
    <t>2018ko  MARTXOAREN HILEKO ZERGABILKETA</t>
  </si>
  <si>
    <t>2018ko MARTXOAREN ARTE ZERGABILKETA METATUA</t>
  </si>
  <si>
    <t>RECAUDACION DEL MES DE MARZO DE 2018</t>
  </si>
  <si>
    <t>RECAUDACION ACUMULADA AL MES DE MARZO DE 2018</t>
  </si>
  <si>
    <t>Vitoria-Gasteizen, 2018ko APIRILAREN 12an / Vitoria-Gasteiz, 12 de ABRIL DE 2018</t>
  </si>
  <si>
    <t>2018ko  APIRILAREN HILEKO ZERGABILKETA</t>
  </si>
  <si>
    <t>2018ko APIRILAREN ARTE ZERGABILKETA METATUA</t>
  </si>
  <si>
    <t>RECAUDACION DEL MES DE ABRIL DE 2018</t>
  </si>
  <si>
    <t>RECAUDACION ACUMULADA AL MES DE ABRIL DE 2018</t>
  </si>
  <si>
    <t>Vitoria-Gasteizen, 2018ko MAIATZAREN 14an / Vitoria-Gasteiz, 14 de MAYO DE 2018</t>
  </si>
  <si>
    <t>2018ko  MAIATZAREN HILEKO ZERGABILKETA</t>
  </si>
  <si>
    <t>2018ko MAIATZXAREN ARTE ZERGABILKETA METATUA</t>
  </si>
  <si>
    <t>RECAUDACION DEL MES DE MAYO DE 2018</t>
  </si>
  <si>
    <t>RECAUDACION ACUMULADA AL MES DE MAYO DE 2018</t>
  </si>
  <si>
    <t>Vitoria-Gasteizen, 2018ko EKAINAREN 12an / Vitoria-Gasteiz, 12 de JUNIO DE 2018</t>
  </si>
  <si>
    <t>2018ko  EKAINAREN HILEKO ZERGABILKETA</t>
  </si>
  <si>
    <t>2018ko EKAINAREN ARTE ZERGABILKETA METATUA</t>
  </si>
  <si>
    <t>RECAUDACION DEL MES DE JUNIO DE 2018</t>
  </si>
  <si>
    <t>RECAUDACION ACUMULADA AL MES DE JUNIO DE 2018</t>
  </si>
  <si>
    <t>Vitoria-Gasteizen, 2018ko UZTAILAREN 10ean / Vitoria-Gasteiz, 10 de JULIO DE 2018</t>
  </si>
  <si>
    <t>2018ko  UZTAILAREN HILEKO ZERGABILKETA</t>
  </si>
  <si>
    <t>2018ko UZTAILAREN ARTE ZERGABILKETA METATUA</t>
  </si>
  <si>
    <t>RECAUDACION DEL MES DE JULIO DE 2018</t>
  </si>
  <si>
    <t>RECAUDACION ACUMULADA AL MES DE JULIO DE 2018</t>
  </si>
  <si>
    <t>Vitoria-Gasteizen, 2018ko ABUZTUAREN 10ean / Vitoria-Gasteiz, 10 de AGOSTO DE 2018</t>
  </si>
  <si>
    <t>2018ko  ABUZTUAREN HILEKO ZERGABILKETA</t>
  </si>
  <si>
    <t>2018ko ABUZTUAREN ARTE ZERGABILKETA METATUA</t>
  </si>
  <si>
    <t>RECAUDACION DEL MES DE AGOSTO DE 2018</t>
  </si>
  <si>
    <t>RECAUDACION ACUMULADA AL MES DE AGOSTO DE 2018</t>
  </si>
  <si>
    <t>Vitoria-Gasteizen, 2018ko IRAILAREN 10ean / Vitoria-Gasteiz, 10 de SEPTIEMBRE DE 2018</t>
  </si>
  <si>
    <t>2018ko  IRAILAREN HILEKO ZERGABILKETA</t>
  </si>
  <si>
    <t>2018ko IRAILAREN ARTE ZERGABILKETA METATUA</t>
  </si>
  <si>
    <t>RECAUDACION DEL MES DE SEPTIEMBRE DE 2018</t>
  </si>
  <si>
    <t>RECAUDACION ACUMULADA AL MES DE SEPTIEMBRE DE 2018</t>
  </si>
  <si>
    <t>Vitoria-Gasteizen, 2018ko URRIAREN 9an / Vitoria-Gasteiz, 9 de OCTUBRE DE 2018</t>
  </si>
  <si>
    <t>2018ko  URRIAREN HILEKO ZERGABILKETA</t>
  </si>
  <si>
    <t>2018ko URRIAREN ARTE ZERGABILKETA METATUA</t>
  </si>
  <si>
    <t>RECAUDACION DEL MES DE OCTUBRE DE 2018</t>
  </si>
  <si>
    <t>RECAUDACION ACUMULADA AL MES DE OCTUBRE DE 2018</t>
  </si>
  <si>
    <t>Vitoria-Gasteizen, 2018ko AZAROAREN 12an / Vitoria-Gasteiz, 12 de NOVIEMBRE DE 2018</t>
  </si>
  <si>
    <t>2018ko  AZAROAREN HILEKO ZERGABILKETA</t>
  </si>
  <si>
    <t>2018ko AZAROAREN ARTE ZERGABILKETA METATUA</t>
  </si>
  <si>
    <t>RECAUDACION DEL MES DE NOVIEMBRE DE 2018</t>
  </si>
  <si>
    <t>RECAUDACION ACUMULADA AL MES DE NOVIEMBRE DE 2018</t>
  </si>
  <si>
    <t>Vitoria-Gasteizen, 2018ko ABENDUAREN 11n / Vitoria-Gasteiz, 11 de DICIEMBRE DE 2018</t>
  </si>
  <si>
    <t>2018ko  ABENDUAREN HILEKO ZERGABILKETA</t>
  </si>
  <si>
    <t>2018ko ABENDUAREN ARTE ZERGABILKETA METATUA</t>
  </si>
  <si>
    <t>RECAUDACION DEL MES DE DICIEMBRE DE 2018</t>
  </si>
  <si>
    <t>RECAUDACION ACUMULADA AL MES DE DICIEMBRE DE 2018</t>
  </si>
  <si>
    <t>Vitoria-Gasteizen, 2019ko URTARRILAREN 21n / Vitoria-Gasteiz, 21 de ENERO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</si>
</sst>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%\ \ "/>
  </numFmts>
  <fonts count="15" x14ac:knownFonts="1">
    <font>
      <sz val="10"/>
      <name val="MS Sans Serif"/>
    </font>
    <font>
      <sz val="6"/>
      <name val="Small Fonts"/>
      <family val="2"/>
    </font>
    <font>
      <b/>
      <sz val="6"/>
      <name val="Small Fonts"/>
      <family val="2"/>
    </font>
    <font>
      <u/>
      <sz val="6"/>
      <name val="Small Fonts"/>
      <family val="2"/>
    </font>
    <font>
      <sz val="7"/>
      <name val="Small Fonts"/>
      <family val="2"/>
    </font>
    <font>
      <b/>
      <sz val="7"/>
      <name val="Small Fonts"/>
      <family val="2"/>
    </font>
    <font>
      <sz val="7"/>
      <name val="Small Fonts"/>
      <family val="2"/>
    </font>
    <font>
      <b/>
      <sz val="7"/>
      <name val="Small Fonts"/>
      <family val="2"/>
    </font>
    <font>
      <u/>
      <sz val="7"/>
      <name val="Small Fonts"/>
      <family val="2"/>
    </font>
    <font>
      <sz val="5.5"/>
      <name val="Small Fonts"/>
      <family val="2"/>
    </font>
    <font>
      <sz val="6"/>
      <name val="Small Fonts"/>
      <family val="2"/>
    </font>
    <font>
      <b/>
      <sz val="6"/>
      <name val="Small Fonts"/>
      <family val="2"/>
    </font>
    <font>
      <sz val="7"/>
      <name val="MS Sans Serif"/>
      <family val="2"/>
    </font>
    <font>
      <b/>
      <sz val="8"/>
      <name val="Times New Roman"/>
      <family val="1"/>
    </font>
    <font>
      <b/>
      <u/>
      <sz val="7"/>
      <name val="Small Fonts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Alignment="1">
      <alignment horizontal="centerContinuous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0" xfId="0" applyFont="1"/>
    <xf numFmtId="0" fontId="3" fillId="0" borderId="0" xfId="0" applyFont="1"/>
    <xf numFmtId="165" fontId="5" fillId="0" borderId="0" xfId="0" applyNumberFormat="1" applyFont="1" applyBorder="1"/>
    <xf numFmtId="3" fontId="1" fillId="0" borderId="0" xfId="0" applyNumberFormat="1" applyFont="1"/>
    <xf numFmtId="3" fontId="0" fillId="0" borderId="0" xfId="0" applyNumberFormat="1"/>
    <xf numFmtId="3" fontId="2" fillId="0" borderId="0" xfId="0" applyNumberFormat="1" applyFont="1" applyAlignment="1">
      <alignment horizontal="right"/>
    </xf>
    <xf numFmtId="3" fontId="4" fillId="0" borderId="0" xfId="0" applyNumberFormat="1" applyFont="1" applyBorder="1"/>
    <xf numFmtId="0" fontId="6" fillId="0" borderId="2" xfId="0" applyFont="1" applyBorder="1"/>
    <xf numFmtId="0" fontId="6" fillId="0" borderId="0" xfId="0" applyFont="1"/>
    <xf numFmtId="0" fontId="7" fillId="0" borderId="2" xfId="0" applyFont="1" applyBorder="1" applyAlignment="1">
      <alignment horizontal="center"/>
    </xf>
    <xf numFmtId="0" fontId="6" fillId="0" borderId="6" xfId="0" applyFont="1" applyBorder="1"/>
    <xf numFmtId="3" fontId="6" fillId="0" borderId="2" xfId="0" applyNumberFormat="1" applyFont="1" applyBorder="1"/>
    <xf numFmtId="3" fontId="6" fillId="0" borderId="6" xfId="0" applyNumberFormat="1" applyFont="1" applyBorder="1"/>
    <xf numFmtId="3" fontId="7" fillId="0" borderId="2" xfId="0" applyNumberFormat="1" applyFont="1" applyBorder="1"/>
    <xf numFmtId="3" fontId="7" fillId="0" borderId="6" xfId="0" applyNumberFormat="1" applyFont="1" applyBorder="1"/>
    <xf numFmtId="3" fontId="6" fillId="0" borderId="3" xfId="0" applyNumberFormat="1" applyFont="1" applyBorder="1"/>
    <xf numFmtId="3" fontId="6" fillId="0" borderId="5" xfId="0" applyNumberFormat="1" applyFont="1" applyBorder="1"/>
    <xf numFmtId="165" fontId="6" fillId="0" borderId="2" xfId="0" applyNumberFormat="1" applyFont="1" applyBorder="1"/>
    <xf numFmtId="165" fontId="6" fillId="0" borderId="6" xfId="0" applyNumberFormat="1" applyFont="1" applyBorder="1"/>
    <xf numFmtId="165" fontId="7" fillId="0" borderId="2" xfId="0" applyNumberFormat="1" applyFont="1" applyBorder="1"/>
    <xf numFmtId="165" fontId="7" fillId="0" borderId="6" xfId="0" applyNumberFormat="1" applyFont="1" applyBorder="1"/>
    <xf numFmtId="165" fontId="6" fillId="0" borderId="3" xfId="0" applyNumberFormat="1" applyFont="1" applyBorder="1"/>
    <xf numFmtId="165" fontId="6" fillId="0" borderId="5" xfId="0" applyNumberFormat="1" applyFont="1" applyBorder="1"/>
    <xf numFmtId="164" fontId="6" fillId="0" borderId="2" xfId="0" applyNumberFormat="1" applyFont="1" applyBorder="1"/>
    <xf numFmtId="164" fontId="6" fillId="0" borderId="3" xfId="0" applyNumberFormat="1" applyFont="1" applyBorder="1"/>
    <xf numFmtId="164" fontId="6" fillId="0" borderId="5" xfId="0" applyNumberFormat="1" applyFont="1" applyBorder="1"/>
    <xf numFmtId="3" fontId="6" fillId="0" borderId="0" xfId="0" applyNumberFormat="1" applyFont="1"/>
    <xf numFmtId="3" fontId="8" fillId="0" borderId="0" xfId="0" applyNumberFormat="1" applyFont="1"/>
    <xf numFmtId="0" fontId="9" fillId="0" borderId="1" xfId="0" applyFont="1" applyBorder="1"/>
    <xf numFmtId="0" fontId="9" fillId="0" borderId="4" xfId="0" applyFont="1" applyBorder="1"/>
    <xf numFmtId="0" fontId="10" fillId="0" borderId="2" xfId="0" applyFont="1" applyBorder="1"/>
    <xf numFmtId="0" fontId="10" fillId="0" borderId="6" xfId="0" applyFont="1" applyBorder="1"/>
    <xf numFmtId="0" fontId="10" fillId="0" borderId="0" xfId="0" applyFont="1"/>
    <xf numFmtId="0" fontId="11" fillId="0" borderId="0" xfId="0" applyFont="1"/>
    <xf numFmtId="0" fontId="7" fillId="0" borderId="6" xfId="0" applyFont="1" applyBorder="1" applyAlignment="1">
      <alignment horizontal="center"/>
    </xf>
    <xf numFmtId="3" fontId="7" fillId="0" borderId="0" xfId="0" applyNumberFormat="1" applyFont="1" applyAlignment="1">
      <alignment horizontal="right"/>
    </xf>
    <xf numFmtId="0" fontId="12" fillId="0" borderId="0" xfId="0" applyFont="1"/>
    <xf numFmtId="3" fontId="4" fillId="0" borderId="0" xfId="0" applyNumberFormat="1" applyFont="1" applyAlignment="1">
      <alignment horizontal="centerContinuous"/>
    </xf>
    <xf numFmtId="0" fontId="12" fillId="0" borderId="0" xfId="0" applyFont="1" applyAlignment="1">
      <alignment horizontal="centerContinuous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6" fillId="0" borderId="7" xfId="0" applyFont="1" applyBorder="1"/>
    <xf numFmtId="0" fontId="7" fillId="0" borderId="2" xfId="0" applyFont="1" applyBorder="1" applyAlignment="1">
      <alignment horizontal="centerContinuous"/>
    </xf>
    <xf numFmtId="0" fontId="6" fillId="0" borderId="3" xfId="0" applyFont="1" applyBorder="1"/>
    <xf numFmtId="0" fontId="7" fillId="0" borderId="0" xfId="0" applyFont="1" applyAlignment="1">
      <alignment horizontal="left"/>
    </xf>
    <xf numFmtId="3" fontId="7" fillId="0" borderId="0" xfId="0" applyNumberFormat="1" applyFont="1" applyAlignment="1"/>
    <xf numFmtId="0" fontId="7" fillId="0" borderId="0" xfId="0" applyFont="1"/>
    <xf numFmtId="0" fontId="6" fillId="0" borderId="3" xfId="0" applyFont="1" applyBorder="1" applyAlignment="1">
      <alignment horizontal="center"/>
    </xf>
    <xf numFmtId="0" fontId="6" fillId="0" borderId="5" xfId="0" applyFont="1" applyBorder="1"/>
    <xf numFmtId="3" fontId="7" fillId="0" borderId="0" xfId="0" applyNumberFormat="1" applyFont="1" applyAlignment="1">
      <alignment horizontal="left"/>
    </xf>
    <xf numFmtId="0" fontId="13" fillId="0" borderId="2" xfId="0" applyFont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14" fillId="0" borderId="0" xfId="0" applyFont="1"/>
    <xf numFmtId="3" fontId="14" fillId="0" borderId="0" xfId="0" applyNumberFormat="1" applyFont="1"/>
    <xf numFmtId="0" fontId="6" fillId="0" borderId="6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3" fontId="5" fillId="0" borderId="0" xfId="0" applyNumberFormat="1" applyFont="1" applyAlignment="1"/>
    <xf numFmtId="3" fontId="5" fillId="0" borderId="2" xfId="0" applyNumberFormat="1" applyFont="1" applyBorder="1"/>
    <xf numFmtId="0" fontId="5" fillId="0" borderId="0" xfId="0" applyFont="1"/>
    <xf numFmtId="0" fontId="4" fillId="0" borderId="2" xfId="0" applyFont="1" applyBorder="1"/>
    <xf numFmtId="3" fontId="4" fillId="0" borderId="2" xfId="0" applyNumberFormat="1" applyFont="1" applyBorder="1"/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5" xfId="0" applyFont="1" applyBorder="1"/>
    <xf numFmtId="0" fontId="4" fillId="0" borderId="0" xfId="0" applyFont="1"/>
    <xf numFmtId="165" fontId="4" fillId="0" borderId="2" xfId="0" applyNumberFormat="1" applyFont="1" applyBorder="1"/>
    <xf numFmtId="0" fontId="4" fillId="0" borderId="6" xfId="0" applyFont="1" applyBorder="1"/>
    <xf numFmtId="3" fontId="4" fillId="0" borderId="6" xfId="0" applyNumberFormat="1" applyFont="1" applyBorder="1"/>
    <xf numFmtId="165" fontId="4" fillId="0" borderId="6" xfId="0" applyNumberFormat="1" applyFont="1" applyBorder="1"/>
    <xf numFmtId="3" fontId="4" fillId="0" borderId="5" xfId="0" applyNumberFormat="1" applyFont="1" applyBorder="1"/>
    <xf numFmtId="3" fontId="4" fillId="0" borderId="3" xfId="0" applyNumberFormat="1" applyFont="1" applyBorder="1"/>
    <xf numFmtId="165" fontId="4" fillId="0" borderId="3" xfId="0" applyNumberFormat="1" applyFont="1" applyBorder="1"/>
    <xf numFmtId="165" fontId="4" fillId="0" borderId="5" xfId="0" applyNumberFormat="1" applyFont="1" applyBorder="1"/>
    <xf numFmtId="0" fontId="5" fillId="0" borderId="2" xfId="0" applyFont="1" applyBorder="1" applyAlignment="1">
      <alignment horizontal="centerContinuous"/>
    </xf>
    <xf numFmtId="3" fontId="5" fillId="0" borderId="6" xfId="0" applyNumberFormat="1" applyFont="1" applyBorder="1"/>
    <xf numFmtId="165" fontId="5" fillId="0" borderId="2" xfId="0" applyNumberFormat="1" applyFont="1" applyBorder="1"/>
    <xf numFmtId="165" fontId="5" fillId="0" borderId="6" xfId="0" applyNumberFormat="1" applyFont="1" applyBorder="1"/>
    <xf numFmtId="0" fontId="4" fillId="0" borderId="7" xfId="0" applyFont="1" applyBorder="1"/>
    <xf numFmtId="0" fontId="4" fillId="0" borderId="6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164" fontId="4" fillId="0" borderId="2" xfId="0" applyNumberFormat="1" applyFont="1" applyBorder="1"/>
    <xf numFmtId="164" fontId="4" fillId="0" borderId="3" xfId="0" applyNumberFormat="1" applyFont="1" applyBorder="1"/>
    <xf numFmtId="164" fontId="4" fillId="0" borderId="5" xfId="0" applyNumberFormat="1" applyFont="1" applyBorder="1"/>
    <xf numFmtId="3" fontId="4" fillId="0" borderId="0" xfId="0" applyNumberFormat="1" applyFont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3" fontId="5" fillId="0" borderId="0" xfId="0" applyNumberFormat="1" applyFont="1" applyAlignment="1">
      <alignment horizontal="left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123</xdr:row>
      <xdr:rowOff>57150</xdr:rowOff>
    </xdr:from>
    <xdr:to>
      <xdr:col>5</xdr:col>
      <xdr:colOff>0</xdr:colOff>
      <xdr:row>131</xdr:row>
      <xdr:rowOff>66675</xdr:rowOff>
    </xdr:to>
    <xdr:grpSp>
      <xdr:nvGrpSpPr>
        <xdr:cNvPr id="1148" name="Group 124"/>
        <xdr:cNvGrpSpPr>
          <a:grpSpLocks/>
        </xdr:cNvGrpSpPr>
      </xdr:nvGrpSpPr>
      <xdr:grpSpPr bwMode="auto">
        <a:xfrm>
          <a:off x="5915025" y="11344275"/>
          <a:ext cx="676275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49" name="Object 125" hidden="1">
                <a:extLst>
                  <a:ext uri="{63B3BB69-23CF-44E3-9099-C40C66FF867C}">
                    <a14:compatExt spid="_x0000_s1149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1150" name="Picture 126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5</xdr:col>
      <xdr:colOff>0</xdr:colOff>
      <xdr:row>124</xdr:row>
      <xdr:rowOff>9525</xdr:rowOff>
    </xdr:from>
    <xdr:to>
      <xdr:col>5</xdr:col>
      <xdr:colOff>38100</xdr:colOff>
      <xdr:row>131</xdr:row>
      <xdr:rowOff>95250</xdr:rowOff>
    </xdr:to>
    <xdr:grpSp>
      <xdr:nvGrpSpPr>
        <xdr:cNvPr id="1154" name="Group 130"/>
        <xdr:cNvGrpSpPr>
          <a:grpSpLocks/>
        </xdr:cNvGrpSpPr>
      </xdr:nvGrpSpPr>
      <xdr:grpSpPr bwMode="auto">
        <a:xfrm>
          <a:off x="6591300" y="11372850"/>
          <a:ext cx="381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55" name="Object 131" hidden="1">
                <a:extLst>
                  <a:ext uri="{63B3BB69-23CF-44E3-9099-C40C66FF867C}">
                    <a14:compatExt spid="_x0000_s1155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1156" name="Picture 132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0</xdr:col>
          <xdr:colOff>971550</xdr:colOff>
          <xdr:row>6</xdr:row>
          <xdr:rowOff>66675</xdr:rowOff>
        </xdr:to>
        <xdr:sp macro="" textlink="">
          <xdr:nvSpPr>
            <xdr:cNvPr id="1157" name="Object 133" hidden="1">
              <a:extLst>
                <a:ext uri="{63B3BB69-23CF-44E3-9099-C40C66FF867C}">
                  <a14:compatExt spid="_x0000_s11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95250</xdr:rowOff>
    </xdr:to>
    <xdr:grpSp>
      <xdr:nvGrpSpPr>
        <xdr:cNvPr id="9" name="Group 130"/>
        <xdr:cNvGrpSpPr>
          <a:grpSpLocks/>
        </xdr:cNvGrpSpPr>
      </xdr:nvGrpSpPr>
      <xdr:grpSpPr bwMode="auto">
        <a:xfrm>
          <a:off x="14763750" y="11372850"/>
          <a:ext cx="733425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58" name="Object 134" hidden="1">
                <a:extLst>
                  <a:ext uri="{63B3BB69-23CF-44E3-9099-C40C66FF867C}">
                    <a14:compatExt spid="_x0000_s1158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11" name="Picture 132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19050</xdr:rowOff>
        </xdr:from>
        <xdr:to>
          <xdr:col>6</xdr:col>
          <xdr:colOff>971550</xdr:colOff>
          <xdr:row>6</xdr:row>
          <xdr:rowOff>66675</xdr:rowOff>
        </xdr:to>
        <xdr:sp macro="" textlink="">
          <xdr:nvSpPr>
            <xdr:cNvPr id="1159" name="Object 135" hidden="1">
              <a:extLst>
                <a:ext uri="{63B3BB69-23CF-44E3-9099-C40C66FF867C}">
                  <a14:compatExt spid="_x0000_s11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123</xdr:row>
      <xdr:rowOff>57150</xdr:rowOff>
    </xdr:from>
    <xdr:to>
      <xdr:col>5</xdr:col>
      <xdr:colOff>9525</xdr:colOff>
      <xdr:row>131</xdr:row>
      <xdr:rowOff>66675</xdr:rowOff>
    </xdr:to>
    <xdr:grpSp>
      <xdr:nvGrpSpPr>
        <xdr:cNvPr id="2" name="Group 124"/>
        <xdr:cNvGrpSpPr>
          <a:grpSpLocks/>
        </xdr:cNvGrpSpPr>
      </xdr:nvGrpSpPr>
      <xdr:grpSpPr bwMode="auto">
        <a:xfrm>
          <a:off x="5915025" y="113442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2289" name="Object 1" hidden="1">
                <a:extLst>
                  <a:ext uri="{63B3BB69-23CF-44E3-9099-C40C66FF867C}">
                    <a14:compatExt spid="_x0000_s12289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4" name="Picture 126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95250</xdr:rowOff>
    </xdr:to>
    <xdr:grpSp>
      <xdr:nvGrpSpPr>
        <xdr:cNvPr id="5" name="Group 130"/>
        <xdr:cNvGrpSpPr>
          <a:grpSpLocks/>
        </xdr:cNvGrpSpPr>
      </xdr:nvGrpSpPr>
      <xdr:grpSpPr bwMode="auto">
        <a:xfrm>
          <a:off x="14744706" y="11372850"/>
          <a:ext cx="733426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2290" name="Object 2" hidden="1">
                <a:extLst>
                  <a:ext uri="{63B3BB69-23CF-44E3-9099-C40C66FF867C}">
                    <a14:compatExt spid="_x0000_s12290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7" name="Picture 132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0</xdr:col>
          <xdr:colOff>971550</xdr:colOff>
          <xdr:row>6</xdr:row>
          <xdr:rowOff>66675</xdr:rowOff>
        </xdr:to>
        <xdr:sp macro="" textlink="">
          <xdr:nvSpPr>
            <xdr:cNvPr id="12291" name="Object 3" hidden="1">
              <a:extLst>
                <a:ext uri="{63B3BB69-23CF-44E3-9099-C40C66FF867C}">
                  <a14:compatExt spid="_x0000_s122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19050</xdr:rowOff>
        </xdr:from>
        <xdr:to>
          <xdr:col>6</xdr:col>
          <xdr:colOff>971550</xdr:colOff>
          <xdr:row>6</xdr:row>
          <xdr:rowOff>66675</xdr:rowOff>
        </xdr:to>
        <xdr:sp macro="" textlink="">
          <xdr:nvSpPr>
            <xdr:cNvPr id="12292" name="Object 4" hidden="1">
              <a:extLst>
                <a:ext uri="{63B3BB69-23CF-44E3-9099-C40C66FF867C}">
                  <a14:compatExt spid="_x0000_s122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123</xdr:row>
      <xdr:rowOff>57150</xdr:rowOff>
    </xdr:from>
    <xdr:to>
      <xdr:col>5</xdr:col>
      <xdr:colOff>9525</xdr:colOff>
      <xdr:row>131</xdr:row>
      <xdr:rowOff>66675</xdr:rowOff>
    </xdr:to>
    <xdr:grpSp>
      <xdr:nvGrpSpPr>
        <xdr:cNvPr id="2" name="Group 124"/>
        <xdr:cNvGrpSpPr>
          <a:grpSpLocks/>
        </xdr:cNvGrpSpPr>
      </xdr:nvGrpSpPr>
      <xdr:grpSpPr bwMode="auto">
        <a:xfrm>
          <a:off x="5915025" y="113442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3313" name="Object 1" hidden="1">
                <a:extLst>
                  <a:ext uri="{63B3BB69-23CF-44E3-9099-C40C66FF867C}">
                    <a14:compatExt spid="_x0000_s13313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4" name="Picture 126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95250</xdr:rowOff>
    </xdr:to>
    <xdr:grpSp>
      <xdr:nvGrpSpPr>
        <xdr:cNvPr id="5" name="Group 130"/>
        <xdr:cNvGrpSpPr>
          <a:grpSpLocks/>
        </xdr:cNvGrpSpPr>
      </xdr:nvGrpSpPr>
      <xdr:grpSpPr bwMode="auto">
        <a:xfrm>
          <a:off x="14744706" y="11372850"/>
          <a:ext cx="733426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3314" name="Object 2" hidden="1">
                <a:extLst>
                  <a:ext uri="{63B3BB69-23CF-44E3-9099-C40C66FF867C}">
                    <a14:compatExt spid="_x0000_s13314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7" name="Picture 132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0</xdr:col>
          <xdr:colOff>971550</xdr:colOff>
          <xdr:row>6</xdr:row>
          <xdr:rowOff>66675</xdr:rowOff>
        </xdr:to>
        <xdr:sp macro="" textlink="">
          <xdr:nvSpPr>
            <xdr:cNvPr id="13315" name="Object 3" hidden="1">
              <a:extLst>
                <a:ext uri="{63B3BB69-23CF-44E3-9099-C40C66FF867C}">
                  <a14:compatExt spid="_x0000_s133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19050</xdr:rowOff>
        </xdr:from>
        <xdr:to>
          <xdr:col>6</xdr:col>
          <xdr:colOff>971550</xdr:colOff>
          <xdr:row>6</xdr:row>
          <xdr:rowOff>66675</xdr:rowOff>
        </xdr:to>
        <xdr:sp macro="" textlink="">
          <xdr:nvSpPr>
            <xdr:cNvPr id="13316" name="Object 4" hidden="1">
              <a:extLst>
                <a:ext uri="{63B3BB69-23CF-44E3-9099-C40C66FF867C}">
                  <a14:compatExt spid="_x0000_s133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161925</xdr:colOff>
      <xdr:row>123</xdr:row>
      <xdr:rowOff>57150</xdr:rowOff>
    </xdr:from>
    <xdr:to>
      <xdr:col>5</xdr:col>
      <xdr:colOff>104775</xdr:colOff>
      <xdr:row>131</xdr:row>
      <xdr:rowOff>66675</xdr:rowOff>
    </xdr:to>
    <xdr:grpSp>
      <xdr:nvGrpSpPr>
        <xdr:cNvPr id="2" name="Group 124"/>
        <xdr:cNvGrpSpPr>
          <a:grpSpLocks/>
        </xdr:cNvGrpSpPr>
      </xdr:nvGrpSpPr>
      <xdr:grpSpPr bwMode="auto">
        <a:xfrm>
          <a:off x="6010275" y="113442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4337" name="Object 1" hidden="1">
                <a:extLst>
                  <a:ext uri="{63B3BB69-23CF-44E3-9099-C40C66FF867C}">
                    <a14:compatExt spid="_x0000_s14337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4" name="Picture 126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95250</xdr:rowOff>
    </xdr:to>
    <xdr:grpSp>
      <xdr:nvGrpSpPr>
        <xdr:cNvPr id="5" name="Group 130"/>
        <xdr:cNvGrpSpPr>
          <a:grpSpLocks/>
        </xdr:cNvGrpSpPr>
      </xdr:nvGrpSpPr>
      <xdr:grpSpPr bwMode="auto">
        <a:xfrm>
          <a:off x="14763750" y="11372850"/>
          <a:ext cx="70485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4338" name="Object 2" hidden="1">
                <a:extLst>
                  <a:ext uri="{63B3BB69-23CF-44E3-9099-C40C66FF867C}">
                    <a14:compatExt spid="_x0000_s14338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7" name="Picture 132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0</xdr:col>
          <xdr:colOff>971550</xdr:colOff>
          <xdr:row>6</xdr:row>
          <xdr:rowOff>66675</xdr:rowOff>
        </xdr:to>
        <xdr:sp macro="" textlink="">
          <xdr:nvSpPr>
            <xdr:cNvPr id="14339" name="Object 3" hidden="1">
              <a:extLst>
                <a:ext uri="{63B3BB69-23CF-44E3-9099-C40C66FF867C}">
                  <a14:compatExt spid="_x0000_s143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19050</xdr:rowOff>
        </xdr:from>
        <xdr:to>
          <xdr:col>6</xdr:col>
          <xdr:colOff>971550</xdr:colOff>
          <xdr:row>6</xdr:row>
          <xdr:rowOff>66675</xdr:rowOff>
        </xdr:to>
        <xdr:sp macro="" textlink="">
          <xdr:nvSpPr>
            <xdr:cNvPr id="14340" name="Object 4" hidden="1">
              <a:extLst>
                <a:ext uri="{63B3BB69-23CF-44E3-9099-C40C66FF867C}">
                  <a14:compatExt spid="_x0000_s143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123</xdr:row>
      <xdr:rowOff>57150</xdr:rowOff>
    </xdr:from>
    <xdr:to>
      <xdr:col>5</xdr:col>
      <xdr:colOff>9525</xdr:colOff>
      <xdr:row>131</xdr:row>
      <xdr:rowOff>66675</xdr:rowOff>
    </xdr:to>
    <xdr:grpSp>
      <xdr:nvGrpSpPr>
        <xdr:cNvPr id="2" name="Group 124"/>
        <xdr:cNvGrpSpPr>
          <a:grpSpLocks/>
        </xdr:cNvGrpSpPr>
      </xdr:nvGrpSpPr>
      <xdr:grpSpPr bwMode="auto">
        <a:xfrm>
          <a:off x="5915025" y="113442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4097" name="Object 1" hidden="1">
                <a:extLst>
                  <a:ext uri="{63B3BB69-23CF-44E3-9099-C40C66FF867C}">
                    <a14:compatExt spid="_x0000_s4097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4" name="Picture 126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95250</xdr:rowOff>
    </xdr:to>
    <xdr:grpSp>
      <xdr:nvGrpSpPr>
        <xdr:cNvPr id="5" name="Group 130"/>
        <xdr:cNvGrpSpPr>
          <a:grpSpLocks/>
        </xdr:cNvGrpSpPr>
      </xdr:nvGrpSpPr>
      <xdr:grpSpPr bwMode="auto">
        <a:xfrm>
          <a:off x="14763756" y="11372850"/>
          <a:ext cx="733426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4098" name="Object 2" hidden="1">
                <a:extLst>
                  <a:ext uri="{63B3BB69-23CF-44E3-9099-C40C66FF867C}">
                    <a14:compatExt spid="_x0000_s4098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7" name="Picture 132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0</xdr:col>
          <xdr:colOff>971550</xdr:colOff>
          <xdr:row>6</xdr:row>
          <xdr:rowOff>66675</xdr:rowOff>
        </xdr:to>
        <xdr:sp macro="" textlink="">
          <xdr:nvSpPr>
            <xdr:cNvPr id="4099" name="Object 3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19050</xdr:rowOff>
        </xdr:from>
        <xdr:to>
          <xdr:col>6</xdr:col>
          <xdr:colOff>971550</xdr:colOff>
          <xdr:row>6</xdr:row>
          <xdr:rowOff>66675</xdr:rowOff>
        </xdr:to>
        <xdr:sp macro="" textlink="">
          <xdr:nvSpPr>
            <xdr:cNvPr id="4100" name="Object 4" hidden="1">
              <a:extLst>
                <a:ext uri="{63B3BB69-23CF-44E3-9099-C40C66FF867C}">
                  <a14:compatExt spid="_x0000_s4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123</xdr:row>
      <xdr:rowOff>57150</xdr:rowOff>
    </xdr:from>
    <xdr:to>
      <xdr:col>5</xdr:col>
      <xdr:colOff>9525</xdr:colOff>
      <xdr:row>131</xdr:row>
      <xdr:rowOff>66675</xdr:rowOff>
    </xdr:to>
    <xdr:grpSp>
      <xdr:nvGrpSpPr>
        <xdr:cNvPr id="2" name="Group 124"/>
        <xdr:cNvGrpSpPr>
          <a:grpSpLocks/>
        </xdr:cNvGrpSpPr>
      </xdr:nvGrpSpPr>
      <xdr:grpSpPr bwMode="auto">
        <a:xfrm>
          <a:off x="5915025" y="113442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5121" name="Object 1" hidden="1">
                <a:extLst>
                  <a:ext uri="{63B3BB69-23CF-44E3-9099-C40C66FF867C}">
                    <a14:compatExt spid="_x0000_s5121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4" name="Picture 126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95250</xdr:rowOff>
    </xdr:to>
    <xdr:grpSp>
      <xdr:nvGrpSpPr>
        <xdr:cNvPr id="5" name="Group 130"/>
        <xdr:cNvGrpSpPr>
          <a:grpSpLocks/>
        </xdr:cNvGrpSpPr>
      </xdr:nvGrpSpPr>
      <xdr:grpSpPr bwMode="auto">
        <a:xfrm>
          <a:off x="14744706" y="11372850"/>
          <a:ext cx="733426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5122" name="Object 2" hidden="1">
                <a:extLst>
                  <a:ext uri="{63B3BB69-23CF-44E3-9099-C40C66FF867C}">
                    <a14:compatExt spid="_x0000_s5122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7" name="Picture 132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0</xdr:col>
          <xdr:colOff>971550</xdr:colOff>
          <xdr:row>6</xdr:row>
          <xdr:rowOff>66675</xdr:rowOff>
        </xdr:to>
        <xdr:sp macro="" textlink="">
          <xdr:nvSpPr>
            <xdr:cNvPr id="5123" name="Object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19050</xdr:rowOff>
        </xdr:from>
        <xdr:to>
          <xdr:col>6</xdr:col>
          <xdr:colOff>971550</xdr:colOff>
          <xdr:row>6</xdr:row>
          <xdr:rowOff>66675</xdr:rowOff>
        </xdr:to>
        <xdr:sp macro="" textlink="">
          <xdr:nvSpPr>
            <xdr:cNvPr id="5124" name="Object 4" hidden="1">
              <a:extLst>
                <a:ext uri="{63B3BB69-23CF-44E3-9099-C40C66FF867C}">
                  <a14:compatExt spid="_x0000_s51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123</xdr:row>
      <xdr:rowOff>57150</xdr:rowOff>
    </xdr:from>
    <xdr:to>
      <xdr:col>5</xdr:col>
      <xdr:colOff>9525</xdr:colOff>
      <xdr:row>131</xdr:row>
      <xdr:rowOff>66675</xdr:rowOff>
    </xdr:to>
    <xdr:grpSp>
      <xdr:nvGrpSpPr>
        <xdr:cNvPr id="2" name="Group 124"/>
        <xdr:cNvGrpSpPr>
          <a:grpSpLocks/>
        </xdr:cNvGrpSpPr>
      </xdr:nvGrpSpPr>
      <xdr:grpSpPr bwMode="auto">
        <a:xfrm>
          <a:off x="5915025" y="113442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6145" name="Object 1" hidden="1">
                <a:extLst>
                  <a:ext uri="{63B3BB69-23CF-44E3-9099-C40C66FF867C}">
                    <a14:compatExt spid="_x0000_s6145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4" name="Picture 126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95250</xdr:rowOff>
    </xdr:to>
    <xdr:grpSp>
      <xdr:nvGrpSpPr>
        <xdr:cNvPr id="5" name="Group 130"/>
        <xdr:cNvGrpSpPr>
          <a:grpSpLocks/>
        </xdr:cNvGrpSpPr>
      </xdr:nvGrpSpPr>
      <xdr:grpSpPr bwMode="auto">
        <a:xfrm>
          <a:off x="14763756" y="11372850"/>
          <a:ext cx="733426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6146" name="Object 2" hidden="1">
                <a:extLst>
                  <a:ext uri="{63B3BB69-23CF-44E3-9099-C40C66FF867C}">
                    <a14:compatExt spid="_x0000_s6146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7" name="Picture 132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0</xdr:col>
          <xdr:colOff>971550</xdr:colOff>
          <xdr:row>6</xdr:row>
          <xdr:rowOff>66675</xdr:rowOff>
        </xdr:to>
        <xdr:sp macro="" textlink="">
          <xdr:nvSpPr>
            <xdr:cNvPr id="6147" name="Object 3" hidden="1">
              <a:extLst>
                <a:ext uri="{63B3BB69-23CF-44E3-9099-C40C66FF867C}">
                  <a14:compatExt spid="_x0000_s61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19050</xdr:rowOff>
        </xdr:from>
        <xdr:to>
          <xdr:col>6</xdr:col>
          <xdr:colOff>971550</xdr:colOff>
          <xdr:row>6</xdr:row>
          <xdr:rowOff>66675</xdr:rowOff>
        </xdr:to>
        <xdr:sp macro="" textlink="">
          <xdr:nvSpPr>
            <xdr:cNvPr id="6148" name="Object 4" hidden="1">
              <a:extLst>
                <a:ext uri="{63B3BB69-23CF-44E3-9099-C40C66FF867C}">
                  <a14:compatExt spid="_x0000_s61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123</xdr:row>
      <xdr:rowOff>57150</xdr:rowOff>
    </xdr:from>
    <xdr:to>
      <xdr:col>5</xdr:col>
      <xdr:colOff>9525</xdr:colOff>
      <xdr:row>131</xdr:row>
      <xdr:rowOff>66675</xdr:rowOff>
    </xdr:to>
    <xdr:grpSp>
      <xdr:nvGrpSpPr>
        <xdr:cNvPr id="2" name="Group 124"/>
        <xdr:cNvGrpSpPr>
          <a:grpSpLocks/>
        </xdr:cNvGrpSpPr>
      </xdr:nvGrpSpPr>
      <xdr:grpSpPr bwMode="auto">
        <a:xfrm>
          <a:off x="5915025" y="113442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169" name="Object 1" hidden="1">
                <a:extLst>
                  <a:ext uri="{63B3BB69-23CF-44E3-9099-C40C66FF867C}">
                    <a14:compatExt spid="_x0000_s7169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4" name="Picture 126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95250</xdr:rowOff>
    </xdr:to>
    <xdr:grpSp>
      <xdr:nvGrpSpPr>
        <xdr:cNvPr id="5" name="Group 130"/>
        <xdr:cNvGrpSpPr>
          <a:grpSpLocks/>
        </xdr:cNvGrpSpPr>
      </xdr:nvGrpSpPr>
      <xdr:grpSpPr bwMode="auto">
        <a:xfrm>
          <a:off x="14754231" y="11372850"/>
          <a:ext cx="733426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170" name="Object 2" hidden="1">
                <a:extLst>
                  <a:ext uri="{63B3BB69-23CF-44E3-9099-C40C66FF867C}">
                    <a14:compatExt spid="_x0000_s7170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7" name="Picture 132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0</xdr:col>
          <xdr:colOff>971550</xdr:colOff>
          <xdr:row>6</xdr:row>
          <xdr:rowOff>66675</xdr:rowOff>
        </xdr:to>
        <xdr:sp macro="" textlink="">
          <xdr:nvSpPr>
            <xdr:cNvPr id="7171" name="Object 3" hidden="1">
              <a:extLst>
                <a:ext uri="{63B3BB69-23CF-44E3-9099-C40C66FF867C}">
                  <a14:compatExt spid="_x0000_s71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19050</xdr:rowOff>
        </xdr:from>
        <xdr:to>
          <xdr:col>6</xdr:col>
          <xdr:colOff>971550</xdr:colOff>
          <xdr:row>6</xdr:row>
          <xdr:rowOff>66675</xdr:rowOff>
        </xdr:to>
        <xdr:sp macro="" textlink="">
          <xdr:nvSpPr>
            <xdr:cNvPr id="7172" name="Object 4" hidden="1">
              <a:extLst>
                <a:ext uri="{63B3BB69-23CF-44E3-9099-C40C66FF867C}">
                  <a14:compatExt spid="_x0000_s71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123</xdr:row>
      <xdr:rowOff>57150</xdr:rowOff>
    </xdr:from>
    <xdr:to>
      <xdr:col>5</xdr:col>
      <xdr:colOff>9525</xdr:colOff>
      <xdr:row>131</xdr:row>
      <xdr:rowOff>66675</xdr:rowOff>
    </xdr:to>
    <xdr:grpSp>
      <xdr:nvGrpSpPr>
        <xdr:cNvPr id="2" name="Group 124"/>
        <xdr:cNvGrpSpPr>
          <a:grpSpLocks/>
        </xdr:cNvGrpSpPr>
      </xdr:nvGrpSpPr>
      <xdr:grpSpPr bwMode="auto">
        <a:xfrm>
          <a:off x="5915025" y="113442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8193" name="Object 1" hidden="1">
                <a:extLst>
                  <a:ext uri="{63B3BB69-23CF-44E3-9099-C40C66FF867C}">
                    <a14:compatExt spid="_x0000_s8193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4" name="Picture 126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95250</xdr:rowOff>
    </xdr:to>
    <xdr:grpSp>
      <xdr:nvGrpSpPr>
        <xdr:cNvPr id="5" name="Group 130"/>
        <xdr:cNvGrpSpPr>
          <a:grpSpLocks/>
        </xdr:cNvGrpSpPr>
      </xdr:nvGrpSpPr>
      <xdr:grpSpPr bwMode="auto">
        <a:xfrm>
          <a:off x="14735181" y="11372850"/>
          <a:ext cx="733426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8194" name="Object 2" hidden="1">
                <a:extLst>
                  <a:ext uri="{63B3BB69-23CF-44E3-9099-C40C66FF867C}">
                    <a14:compatExt spid="_x0000_s8194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7" name="Picture 132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0</xdr:col>
          <xdr:colOff>971550</xdr:colOff>
          <xdr:row>6</xdr:row>
          <xdr:rowOff>66675</xdr:rowOff>
        </xdr:to>
        <xdr:sp macro="" textlink="">
          <xdr:nvSpPr>
            <xdr:cNvPr id="8195" name="Object 3" hidden="1">
              <a:extLst>
                <a:ext uri="{63B3BB69-23CF-44E3-9099-C40C66FF867C}">
                  <a14:compatExt spid="_x0000_s81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19050</xdr:rowOff>
        </xdr:from>
        <xdr:to>
          <xdr:col>6</xdr:col>
          <xdr:colOff>971550</xdr:colOff>
          <xdr:row>6</xdr:row>
          <xdr:rowOff>66675</xdr:rowOff>
        </xdr:to>
        <xdr:sp macro="" textlink="">
          <xdr:nvSpPr>
            <xdr:cNvPr id="8196" name="Object 4" hidden="1">
              <a:extLst>
                <a:ext uri="{63B3BB69-23CF-44E3-9099-C40C66FF867C}">
                  <a14:compatExt spid="_x0000_s81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123</xdr:row>
      <xdr:rowOff>57150</xdr:rowOff>
    </xdr:from>
    <xdr:to>
      <xdr:col>5</xdr:col>
      <xdr:colOff>9525</xdr:colOff>
      <xdr:row>131</xdr:row>
      <xdr:rowOff>66675</xdr:rowOff>
    </xdr:to>
    <xdr:grpSp>
      <xdr:nvGrpSpPr>
        <xdr:cNvPr id="2" name="Group 124"/>
        <xdr:cNvGrpSpPr>
          <a:grpSpLocks/>
        </xdr:cNvGrpSpPr>
      </xdr:nvGrpSpPr>
      <xdr:grpSpPr bwMode="auto">
        <a:xfrm>
          <a:off x="5915025" y="113442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9217" name="Object 1" hidden="1">
                <a:extLst>
                  <a:ext uri="{63B3BB69-23CF-44E3-9099-C40C66FF867C}">
                    <a14:compatExt spid="_x0000_s9217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4" name="Picture 126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609600</xdr:colOff>
      <xdr:row>123</xdr:row>
      <xdr:rowOff>57150</xdr:rowOff>
    </xdr:from>
    <xdr:to>
      <xdr:col>12</xdr:col>
      <xdr:colOff>600075</xdr:colOff>
      <xdr:row>131</xdr:row>
      <xdr:rowOff>66675</xdr:rowOff>
    </xdr:to>
    <xdr:grpSp>
      <xdr:nvGrpSpPr>
        <xdr:cNvPr id="5" name="Group 130"/>
        <xdr:cNvGrpSpPr>
          <a:grpSpLocks/>
        </xdr:cNvGrpSpPr>
      </xdr:nvGrpSpPr>
      <xdr:grpSpPr bwMode="auto">
        <a:xfrm>
          <a:off x="14658981" y="11344275"/>
          <a:ext cx="733426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9218" name="Object 2" hidden="1">
                <a:extLst>
                  <a:ext uri="{63B3BB69-23CF-44E3-9099-C40C66FF867C}">
                    <a14:compatExt spid="_x0000_s9218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7" name="Picture 132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0</xdr:col>
          <xdr:colOff>971550</xdr:colOff>
          <xdr:row>6</xdr:row>
          <xdr:rowOff>66675</xdr:rowOff>
        </xdr:to>
        <xdr:sp macro="" textlink="">
          <xdr:nvSpPr>
            <xdr:cNvPr id="9219" name="Object 3" hidden="1">
              <a:extLst>
                <a:ext uri="{63B3BB69-23CF-44E3-9099-C40C66FF867C}">
                  <a14:compatExt spid="_x0000_s92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19050</xdr:rowOff>
        </xdr:from>
        <xdr:to>
          <xdr:col>6</xdr:col>
          <xdr:colOff>971550</xdr:colOff>
          <xdr:row>6</xdr:row>
          <xdr:rowOff>66675</xdr:rowOff>
        </xdr:to>
        <xdr:sp macro="" textlink="">
          <xdr:nvSpPr>
            <xdr:cNvPr id="9220" name="Object 4" hidden="1">
              <a:extLst>
                <a:ext uri="{63B3BB69-23CF-44E3-9099-C40C66FF867C}">
                  <a14:compatExt spid="_x0000_s92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123</xdr:row>
      <xdr:rowOff>57150</xdr:rowOff>
    </xdr:from>
    <xdr:to>
      <xdr:col>5</xdr:col>
      <xdr:colOff>9525</xdr:colOff>
      <xdr:row>131</xdr:row>
      <xdr:rowOff>66675</xdr:rowOff>
    </xdr:to>
    <xdr:grpSp>
      <xdr:nvGrpSpPr>
        <xdr:cNvPr id="2" name="Group 124"/>
        <xdr:cNvGrpSpPr>
          <a:grpSpLocks/>
        </xdr:cNvGrpSpPr>
      </xdr:nvGrpSpPr>
      <xdr:grpSpPr bwMode="auto">
        <a:xfrm>
          <a:off x="5915025" y="113442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41" name="Object 1" hidden="1">
                <a:extLst>
                  <a:ext uri="{63B3BB69-23CF-44E3-9099-C40C66FF867C}">
                    <a14:compatExt spid="_x0000_s10241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4" name="Picture 126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95250</xdr:rowOff>
    </xdr:to>
    <xdr:grpSp>
      <xdr:nvGrpSpPr>
        <xdr:cNvPr id="5" name="Group 130"/>
        <xdr:cNvGrpSpPr>
          <a:grpSpLocks/>
        </xdr:cNvGrpSpPr>
      </xdr:nvGrpSpPr>
      <xdr:grpSpPr bwMode="auto">
        <a:xfrm>
          <a:off x="14763750" y="11372850"/>
          <a:ext cx="70485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42" name="Object 2" hidden="1">
                <a:extLst>
                  <a:ext uri="{63B3BB69-23CF-44E3-9099-C40C66FF867C}">
                    <a14:compatExt spid="_x0000_s10242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7" name="Picture 132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0</xdr:col>
          <xdr:colOff>971550</xdr:colOff>
          <xdr:row>6</xdr:row>
          <xdr:rowOff>66675</xdr:rowOff>
        </xdr:to>
        <xdr:sp macro="" textlink="">
          <xdr:nvSpPr>
            <xdr:cNvPr id="10243" name="Object 3" hidden="1">
              <a:extLst>
                <a:ext uri="{63B3BB69-23CF-44E3-9099-C40C66FF867C}">
                  <a14:compatExt spid="_x0000_s102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19050</xdr:rowOff>
        </xdr:from>
        <xdr:to>
          <xdr:col>6</xdr:col>
          <xdr:colOff>971550</xdr:colOff>
          <xdr:row>6</xdr:row>
          <xdr:rowOff>66675</xdr:rowOff>
        </xdr:to>
        <xdr:sp macro="" textlink="">
          <xdr:nvSpPr>
            <xdr:cNvPr id="10244" name="Object 4" hidden="1">
              <a:extLst>
                <a:ext uri="{63B3BB69-23CF-44E3-9099-C40C66FF867C}">
                  <a14:compatExt spid="_x0000_s102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123</xdr:row>
      <xdr:rowOff>57150</xdr:rowOff>
    </xdr:from>
    <xdr:to>
      <xdr:col>5</xdr:col>
      <xdr:colOff>9525</xdr:colOff>
      <xdr:row>131</xdr:row>
      <xdr:rowOff>66675</xdr:rowOff>
    </xdr:to>
    <xdr:grpSp>
      <xdr:nvGrpSpPr>
        <xdr:cNvPr id="2" name="Group 124"/>
        <xdr:cNvGrpSpPr>
          <a:grpSpLocks/>
        </xdr:cNvGrpSpPr>
      </xdr:nvGrpSpPr>
      <xdr:grpSpPr bwMode="auto">
        <a:xfrm>
          <a:off x="5915025" y="113442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265" name="Object 1" hidden="1">
                <a:extLst>
                  <a:ext uri="{63B3BB69-23CF-44E3-9099-C40C66FF867C}">
                    <a14:compatExt spid="_x0000_s11265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4" name="Picture 126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95250</xdr:rowOff>
    </xdr:to>
    <xdr:grpSp>
      <xdr:nvGrpSpPr>
        <xdr:cNvPr id="5" name="Group 130"/>
        <xdr:cNvGrpSpPr>
          <a:grpSpLocks/>
        </xdr:cNvGrpSpPr>
      </xdr:nvGrpSpPr>
      <xdr:grpSpPr bwMode="auto">
        <a:xfrm>
          <a:off x="14735181" y="11372850"/>
          <a:ext cx="733426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266" name="Object 2" hidden="1">
                <a:extLst>
                  <a:ext uri="{63B3BB69-23CF-44E3-9099-C40C66FF867C}">
                    <a14:compatExt spid="_x0000_s11266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7" name="Picture 132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0</xdr:col>
          <xdr:colOff>971550</xdr:colOff>
          <xdr:row>6</xdr:row>
          <xdr:rowOff>66675</xdr:rowOff>
        </xdr:to>
        <xdr:sp macro="" textlink="">
          <xdr:nvSpPr>
            <xdr:cNvPr id="11267" name="Object 3" hidden="1">
              <a:extLst>
                <a:ext uri="{63B3BB69-23CF-44E3-9099-C40C66FF867C}">
                  <a14:compatExt spid="_x0000_s112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19050</xdr:rowOff>
        </xdr:from>
        <xdr:to>
          <xdr:col>6</xdr:col>
          <xdr:colOff>971550</xdr:colOff>
          <xdr:row>6</xdr:row>
          <xdr:rowOff>66675</xdr:rowOff>
        </xdr:to>
        <xdr:sp macro="" textlink="">
          <xdr:nvSpPr>
            <xdr:cNvPr id="11268" name="Object 4" hidden="1">
              <a:extLst>
                <a:ext uri="{63B3BB69-23CF-44E3-9099-C40C66FF867C}">
                  <a14:compatExt spid="_x0000_s112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3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10" Type="http://schemas.openxmlformats.org/officeDocument/2006/relationships/oleObject" Target="../embeddings/oleObject5.bin"/><Relationship Id="rId4" Type="http://schemas.openxmlformats.org/officeDocument/2006/relationships/oleObject" Target="../embeddings/oleObject1.bin"/><Relationship Id="rId9" Type="http://schemas.openxmlformats.org/officeDocument/2006/relationships/oleObject" Target="../embeddings/oleObject4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vmlDrawing" Target="../drawings/vmlDrawing10.vml"/><Relationship Id="rId7" Type="http://schemas.openxmlformats.org/officeDocument/2006/relationships/oleObject" Target="../embeddings/oleObject40.bin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6" Type="http://schemas.openxmlformats.org/officeDocument/2006/relationships/oleObject" Target="../embeddings/oleObject39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8.bin"/><Relationship Id="rId9" Type="http://schemas.openxmlformats.org/officeDocument/2006/relationships/oleObject" Target="../embeddings/oleObject41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vmlDrawing" Target="../drawings/vmlDrawing11.vml"/><Relationship Id="rId7" Type="http://schemas.openxmlformats.org/officeDocument/2006/relationships/oleObject" Target="../embeddings/oleObject44.bin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6" Type="http://schemas.openxmlformats.org/officeDocument/2006/relationships/oleObject" Target="../embeddings/oleObject4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42.bin"/><Relationship Id="rId9" Type="http://schemas.openxmlformats.org/officeDocument/2006/relationships/oleObject" Target="../embeddings/oleObject45.bin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vmlDrawing" Target="../drawings/vmlDrawing12.vml"/><Relationship Id="rId7" Type="http://schemas.openxmlformats.org/officeDocument/2006/relationships/oleObject" Target="../embeddings/oleObject48.bin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6" Type="http://schemas.openxmlformats.org/officeDocument/2006/relationships/oleObject" Target="../embeddings/oleObject47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46.bin"/><Relationship Id="rId9" Type="http://schemas.openxmlformats.org/officeDocument/2006/relationships/oleObject" Target="../embeddings/oleObject4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vmlDrawing" Target="../drawings/vmlDrawing2.vml"/><Relationship Id="rId7" Type="http://schemas.openxmlformats.org/officeDocument/2006/relationships/oleObject" Target="../embeddings/oleObject8.bin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7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6.bin"/><Relationship Id="rId9" Type="http://schemas.openxmlformats.org/officeDocument/2006/relationships/oleObject" Target="../embeddings/oleObject9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vmlDrawing" Target="../drawings/vmlDrawing3.vml"/><Relationship Id="rId7" Type="http://schemas.openxmlformats.org/officeDocument/2006/relationships/oleObject" Target="../embeddings/oleObject12.bin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1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0.bin"/><Relationship Id="rId9" Type="http://schemas.openxmlformats.org/officeDocument/2006/relationships/oleObject" Target="../embeddings/oleObject1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vmlDrawing" Target="../drawings/vmlDrawing4.vml"/><Relationship Id="rId7" Type="http://schemas.openxmlformats.org/officeDocument/2006/relationships/oleObject" Target="../embeddings/oleObject16.bin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oleObject" Target="../embeddings/oleObject15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4.bin"/><Relationship Id="rId9" Type="http://schemas.openxmlformats.org/officeDocument/2006/relationships/oleObject" Target="../embeddings/oleObject17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vmlDrawing" Target="../drawings/vmlDrawing5.vml"/><Relationship Id="rId7" Type="http://schemas.openxmlformats.org/officeDocument/2006/relationships/oleObject" Target="../embeddings/oleObject20.bin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oleObject19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8.bin"/><Relationship Id="rId9" Type="http://schemas.openxmlformats.org/officeDocument/2006/relationships/oleObject" Target="../embeddings/oleObject21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vmlDrawing" Target="../drawings/vmlDrawing6.vml"/><Relationship Id="rId7" Type="http://schemas.openxmlformats.org/officeDocument/2006/relationships/oleObject" Target="../embeddings/oleObject24.bin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6" Type="http://schemas.openxmlformats.org/officeDocument/2006/relationships/oleObject" Target="../embeddings/oleObject2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2.bin"/><Relationship Id="rId9" Type="http://schemas.openxmlformats.org/officeDocument/2006/relationships/oleObject" Target="../embeddings/oleObject2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vmlDrawing" Target="../drawings/vmlDrawing7.vml"/><Relationship Id="rId7" Type="http://schemas.openxmlformats.org/officeDocument/2006/relationships/oleObject" Target="../embeddings/oleObject28.bin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oleObject27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6.bin"/><Relationship Id="rId9" Type="http://schemas.openxmlformats.org/officeDocument/2006/relationships/oleObject" Target="../embeddings/oleObject29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vmlDrawing" Target="../drawings/vmlDrawing8.vml"/><Relationship Id="rId7" Type="http://schemas.openxmlformats.org/officeDocument/2006/relationships/oleObject" Target="../embeddings/oleObject32.bin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oleObject3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0.bin"/><Relationship Id="rId9" Type="http://schemas.openxmlformats.org/officeDocument/2006/relationships/oleObject" Target="../embeddings/oleObject33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vmlDrawing" Target="../drawings/vmlDrawing9.vml"/><Relationship Id="rId7" Type="http://schemas.openxmlformats.org/officeDocument/2006/relationships/oleObject" Target="../embeddings/oleObject36.bin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6" Type="http://schemas.openxmlformats.org/officeDocument/2006/relationships/oleObject" Target="../embeddings/oleObject35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4.bin"/><Relationship Id="rId9" Type="http://schemas.openxmlformats.org/officeDocument/2006/relationships/oleObject" Target="../embeddings/oleObject3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42"/>
  <sheetViews>
    <sheetView showGridLines="0" tabSelected="1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4.42578125" style="1" customWidth="1"/>
    <col min="8" max="8" width="14.5703125" style="1" customWidth="1"/>
    <col min="9" max="9" width="14.140625" style="1" customWidth="1"/>
    <col min="10" max="10" width="9.5703125" style="1" customWidth="1"/>
    <col min="11" max="11" width="8.140625" style="1" customWidth="1"/>
    <col min="12" max="12" width="11.14062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>
      <c r="B2" s="70"/>
      <c r="J2" s="70" t="s">
        <v>96</v>
      </c>
    </row>
    <row r="3" spans="1:14" ht="8.1" customHeight="1" x14ac:dyDescent="0.15">
      <c r="B3" s="70" t="s">
        <v>104</v>
      </c>
      <c r="J3" s="70" t="s">
        <v>95</v>
      </c>
    </row>
    <row r="4" spans="1:14" ht="8.1" customHeight="1" x14ac:dyDescent="0.15">
      <c r="B4" s="70" t="s">
        <v>103</v>
      </c>
    </row>
    <row r="5" spans="1:14" ht="8.1" customHeight="1" x14ac:dyDescent="0.15"/>
    <row r="6" spans="1:14" ht="8.1" customHeight="1" x14ac:dyDescent="0.15"/>
    <row r="7" spans="1:14" x14ac:dyDescent="0.15">
      <c r="E7" s="16" t="s">
        <v>94</v>
      </c>
      <c r="M7" s="16" t="s">
        <v>94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2" t="s">
        <v>101</v>
      </c>
      <c r="B9" s="20" t="s">
        <v>26</v>
      </c>
      <c r="C9" s="20" t="s">
        <v>16</v>
      </c>
      <c r="D9" s="20" t="s">
        <v>28</v>
      </c>
      <c r="E9" s="45" t="s">
        <v>17</v>
      </c>
      <c r="F9" s="58"/>
      <c r="G9" s="62" t="s">
        <v>102</v>
      </c>
      <c r="H9" s="20" t="s">
        <v>19</v>
      </c>
      <c r="I9" s="20" t="s">
        <v>29</v>
      </c>
      <c r="J9" s="20" t="s">
        <v>20</v>
      </c>
      <c r="K9" s="20" t="s">
        <v>21</v>
      </c>
      <c r="L9" s="20" t="s">
        <v>33</v>
      </c>
      <c r="M9" s="45" t="s">
        <v>24</v>
      </c>
      <c r="N9" s="58"/>
    </row>
    <row r="10" spans="1:14" s="11" customFormat="1" ht="10.5" x14ac:dyDescent="0.15">
      <c r="A10" s="63"/>
      <c r="B10" s="20" t="s">
        <v>27</v>
      </c>
      <c r="C10" s="20"/>
      <c r="D10" s="20" t="s">
        <v>26</v>
      </c>
      <c r="E10" s="45"/>
      <c r="F10" s="58"/>
      <c r="G10" s="63"/>
      <c r="H10" s="20" t="s">
        <v>31</v>
      </c>
      <c r="I10" s="20" t="s">
        <v>35</v>
      </c>
      <c r="J10" s="20"/>
      <c r="K10" s="20"/>
      <c r="L10" s="20" t="s">
        <v>34</v>
      </c>
      <c r="M10" s="45"/>
      <c r="N10" s="58"/>
    </row>
    <row r="11" spans="1:14" s="11" customFormat="1" ht="10.5" x14ac:dyDescent="0.15">
      <c r="A11" s="63" t="s">
        <v>97</v>
      </c>
      <c r="B11" s="20" t="s">
        <v>25</v>
      </c>
      <c r="C11" s="20" t="s">
        <v>13</v>
      </c>
      <c r="D11" s="20" t="s">
        <v>14</v>
      </c>
      <c r="E11" s="45" t="s">
        <v>18</v>
      </c>
      <c r="F11" s="58"/>
      <c r="G11" s="62" t="s">
        <v>99</v>
      </c>
      <c r="H11" s="20" t="s">
        <v>32</v>
      </c>
      <c r="I11" s="20" t="s">
        <v>30</v>
      </c>
      <c r="J11" s="20" t="s">
        <v>12</v>
      </c>
      <c r="K11" s="20" t="s">
        <v>22</v>
      </c>
      <c r="L11" s="20" t="s">
        <v>23</v>
      </c>
      <c r="M11" s="45" t="s">
        <v>36</v>
      </c>
      <c r="N11" s="58"/>
    </row>
    <row r="12" spans="1:14" ht="5.0999999999999996" customHeight="1" x14ac:dyDescent="0.15">
      <c r="A12" s="7"/>
      <c r="B12" s="5"/>
      <c r="C12" s="5"/>
      <c r="D12" s="5"/>
      <c r="E12" s="9"/>
      <c r="F12" s="19"/>
      <c r="G12" s="59"/>
      <c r="H12" s="55"/>
      <c r="I12" s="55"/>
      <c r="J12" s="55"/>
      <c r="K12" s="55"/>
      <c r="L12" s="55"/>
      <c r="M12" s="60"/>
      <c r="N12" s="19"/>
    </row>
    <row r="13" spans="1:14" ht="5.0999999999999996" customHeight="1" x14ac:dyDescent="0.15">
      <c r="A13" s="4"/>
      <c r="B13" s="4"/>
      <c r="C13" s="4"/>
      <c r="D13" s="4"/>
      <c r="E13" s="10"/>
      <c r="F13" s="19"/>
      <c r="G13" s="4"/>
      <c r="H13" s="18"/>
      <c r="I13" s="18"/>
      <c r="J13" s="18"/>
      <c r="K13" s="28"/>
      <c r="L13" s="18"/>
      <c r="M13" s="21"/>
      <c r="N13" s="19"/>
    </row>
    <row r="14" spans="1:14" s="43" customFormat="1" ht="9" customHeight="1" x14ac:dyDescent="0.15">
      <c r="A14" s="18" t="s">
        <v>0</v>
      </c>
      <c r="B14" s="41"/>
      <c r="C14" s="41"/>
      <c r="D14" s="41"/>
      <c r="E14" s="42"/>
      <c r="F14" s="19"/>
      <c r="G14" s="18" t="s">
        <v>0</v>
      </c>
      <c r="H14" s="18"/>
      <c r="I14" s="18"/>
      <c r="J14" s="18"/>
      <c r="K14" s="28"/>
      <c r="L14" s="18"/>
      <c r="M14" s="21"/>
      <c r="N14" s="19"/>
    </row>
    <row r="15" spans="1:14" s="43" customFormat="1" ht="9" x14ac:dyDescent="0.15">
      <c r="A15" s="18" t="s">
        <v>85</v>
      </c>
      <c r="B15" s="22">
        <v>2770515.13</v>
      </c>
      <c r="C15" s="22" t="s">
        <v>105</v>
      </c>
      <c r="D15" s="22">
        <v>802982.7</v>
      </c>
      <c r="E15" s="23">
        <v>3573497.83</v>
      </c>
      <c r="F15" s="19"/>
      <c r="G15" s="18" t="s">
        <v>85</v>
      </c>
      <c r="H15" s="22">
        <v>3573497.83</v>
      </c>
      <c r="I15" s="22">
        <v>4391177.18</v>
      </c>
      <c r="J15" s="22">
        <v>-817679.35</v>
      </c>
      <c r="K15" s="28">
        <f t="shared" ref="K15:K21" si="0">IF(ISERROR((H15-I15)/ABS(I15)),"",(H15-I15)/ABS(I15))</f>
        <v>-0.18620960086151653</v>
      </c>
      <c r="L15" s="22">
        <v>788000000</v>
      </c>
      <c r="M15" s="29">
        <f t="shared" ref="M15:M21" si="1">H15/L15</f>
        <v>4.5348957233502536E-3</v>
      </c>
      <c r="N15" s="19"/>
    </row>
    <row r="16" spans="1:14" s="43" customFormat="1" ht="9" x14ac:dyDescent="0.15">
      <c r="A16" s="18" t="s">
        <v>48</v>
      </c>
      <c r="B16" s="22">
        <v>286.51</v>
      </c>
      <c r="C16" s="22" t="s">
        <v>105</v>
      </c>
      <c r="D16" s="22">
        <v>15981.35</v>
      </c>
      <c r="E16" s="23">
        <v>16267.86</v>
      </c>
      <c r="F16" s="19"/>
      <c r="G16" s="18" t="s">
        <v>48</v>
      </c>
      <c r="H16" s="22">
        <v>16267.86</v>
      </c>
      <c r="I16" s="22">
        <v>44521.79</v>
      </c>
      <c r="J16" s="22">
        <v>-28253.93</v>
      </c>
      <c r="K16" s="28">
        <f t="shared" si="0"/>
        <v>-0.63460903076897845</v>
      </c>
      <c r="L16" s="22">
        <v>16650000</v>
      </c>
      <c r="M16" s="29">
        <f t="shared" si="1"/>
        <v>9.7704864864864879E-4</v>
      </c>
      <c r="N16" s="19"/>
    </row>
    <row r="17" spans="1:14" s="43" customFormat="1" ht="9" x14ac:dyDescent="0.15">
      <c r="A17" s="18" t="s">
        <v>49</v>
      </c>
      <c r="B17" s="22">
        <v>8517.84</v>
      </c>
      <c r="C17" s="22" t="s">
        <v>105</v>
      </c>
      <c r="D17" s="22">
        <v>8477.68</v>
      </c>
      <c r="E17" s="23">
        <v>16995.52</v>
      </c>
      <c r="F17" s="19"/>
      <c r="G17" s="18" t="s">
        <v>49</v>
      </c>
      <c r="H17" s="22">
        <v>16995.52</v>
      </c>
      <c r="I17" s="22">
        <v>19808.38</v>
      </c>
      <c r="J17" s="22">
        <v>-2812.86</v>
      </c>
      <c r="K17" s="28">
        <f t="shared" si="0"/>
        <v>-0.14200353587723985</v>
      </c>
      <c r="L17" s="22">
        <v>9400000</v>
      </c>
      <c r="M17" s="29">
        <f t="shared" si="1"/>
        <v>1.8080340425531915E-3</v>
      </c>
      <c r="N17" s="19"/>
    </row>
    <row r="18" spans="1:14" s="43" customFormat="1" ht="9" x14ac:dyDescent="0.15">
      <c r="A18" s="18" t="s">
        <v>64</v>
      </c>
      <c r="B18" s="22">
        <v>1256.43</v>
      </c>
      <c r="C18" s="22" t="s">
        <v>105</v>
      </c>
      <c r="D18" s="22" t="s">
        <v>105</v>
      </c>
      <c r="E18" s="23">
        <v>1256.43</v>
      </c>
      <c r="F18" s="19"/>
      <c r="G18" s="18" t="s">
        <v>64</v>
      </c>
      <c r="H18" s="22">
        <v>1256.43</v>
      </c>
      <c r="I18" s="22">
        <v>16536.400000000001</v>
      </c>
      <c r="J18" s="22">
        <v>-15279.97</v>
      </c>
      <c r="K18" s="28">
        <f t="shared" si="0"/>
        <v>-0.92402034300089497</v>
      </c>
      <c r="L18" s="22">
        <v>4150000</v>
      </c>
      <c r="M18" s="29">
        <f t="shared" si="1"/>
        <v>3.0275421686746991E-4</v>
      </c>
      <c r="N18" s="19"/>
    </row>
    <row r="19" spans="1:14" s="43" customFormat="1" ht="9" x14ac:dyDescent="0.15">
      <c r="A19" s="18" t="s">
        <v>65</v>
      </c>
      <c r="B19" s="22" t="s">
        <v>105</v>
      </c>
      <c r="C19" s="22" t="s">
        <v>105</v>
      </c>
      <c r="D19" s="22" t="s">
        <v>105</v>
      </c>
      <c r="E19" s="23" t="s">
        <v>105</v>
      </c>
      <c r="F19" s="19"/>
      <c r="G19" s="18" t="s">
        <v>65</v>
      </c>
      <c r="H19" s="22" t="s">
        <v>105</v>
      </c>
      <c r="I19" s="22" t="s">
        <v>105</v>
      </c>
      <c r="J19" s="22" t="s">
        <v>105</v>
      </c>
      <c r="K19" s="28" t="str">
        <f t="shared" si="0"/>
        <v/>
      </c>
      <c r="L19" s="22">
        <v>2500000</v>
      </c>
      <c r="M19" s="29"/>
      <c r="N19" s="19"/>
    </row>
    <row r="20" spans="1:14" s="43" customFormat="1" ht="9" x14ac:dyDescent="0.15">
      <c r="A20" s="18" t="s">
        <v>50</v>
      </c>
      <c r="B20" s="22">
        <v>9838.14</v>
      </c>
      <c r="C20" s="22" t="s">
        <v>105</v>
      </c>
      <c r="D20" s="22">
        <v>31876.07</v>
      </c>
      <c r="E20" s="23">
        <v>41714.21</v>
      </c>
      <c r="F20" s="19"/>
      <c r="G20" s="18" t="s">
        <v>50</v>
      </c>
      <c r="H20" s="22">
        <v>41714.21</v>
      </c>
      <c r="I20" s="22">
        <v>36335.26</v>
      </c>
      <c r="J20" s="22">
        <v>5378.95</v>
      </c>
      <c r="K20" s="28">
        <f t="shared" si="0"/>
        <v>0.14803664539623487</v>
      </c>
      <c r="L20" s="22">
        <v>28100000</v>
      </c>
      <c r="M20" s="29">
        <f t="shared" si="1"/>
        <v>1.484491459074733E-3</v>
      </c>
      <c r="N20" s="19"/>
    </row>
    <row r="21" spans="1:14" s="43" customFormat="1" ht="9" x14ac:dyDescent="0.15">
      <c r="A21" s="18" t="s">
        <v>66</v>
      </c>
      <c r="B21" s="22">
        <v>35848.81</v>
      </c>
      <c r="C21" s="22">
        <v>263977.81</v>
      </c>
      <c r="D21" s="22">
        <v>591147.55000000005</v>
      </c>
      <c r="E21" s="23">
        <v>363018.55</v>
      </c>
      <c r="F21" s="19"/>
      <c r="G21" s="18" t="s">
        <v>66</v>
      </c>
      <c r="H21" s="22">
        <v>363018.55</v>
      </c>
      <c r="I21" s="22">
        <v>152974.67000000001</v>
      </c>
      <c r="J21" s="22">
        <v>210043.88</v>
      </c>
      <c r="K21" s="28">
        <f t="shared" si="0"/>
        <v>1.3730631352236287</v>
      </c>
      <c r="L21" s="22">
        <v>-28000000</v>
      </c>
      <c r="M21" s="29">
        <f t="shared" si="1"/>
        <v>-1.2964948214285715E-2</v>
      </c>
      <c r="N21" s="19"/>
    </row>
    <row r="22" spans="1:14" s="43" customFormat="1" ht="5.0999999999999996" customHeight="1" x14ac:dyDescent="0.15">
      <c r="A22" s="21"/>
      <c r="B22" s="27"/>
      <c r="C22" s="26"/>
      <c r="D22" s="26"/>
      <c r="E22" s="27"/>
      <c r="F22" s="19"/>
      <c r="G22" s="21"/>
      <c r="H22" s="26"/>
      <c r="I22" s="26"/>
      <c r="J22" s="26"/>
      <c r="K22" s="32"/>
      <c r="L22" s="26"/>
      <c r="M22" s="33"/>
      <c r="N22" s="19"/>
    </row>
    <row r="23" spans="1:14" s="43" customFormat="1" ht="3" customHeight="1" x14ac:dyDescent="0.15">
      <c r="A23" s="18"/>
      <c r="B23" s="22"/>
      <c r="C23" s="22"/>
      <c r="D23" s="22"/>
      <c r="E23" s="23"/>
      <c r="F23" s="19"/>
      <c r="G23" s="18"/>
      <c r="H23" s="22"/>
      <c r="I23" s="22"/>
      <c r="J23" s="22"/>
      <c r="K23" s="28"/>
      <c r="L23" s="22"/>
      <c r="M23" s="29"/>
      <c r="N23" s="19"/>
    </row>
    <row r="24" spans="1:14" s="44" customFormat="1" ht="9" x14ac:dyDescent="0.15">
      <c r="A24" s="54" t="s">
        <v>2</v>
      </c>
      <c r="B24" s="24">
        <v>2826262.86</v>
      </c>
      <c r="C24" s="24">
        <v>263977.81</v>
      </c>
      <c r="D24" s="24">
        <v>1450465.35</v>
      </c>
      <c r="E24" s="25">
        <v>4012750.4</v>
      </c>
      <c r="F24" s="58"/>
      <c r="G24" s="54" t="s">
        <v>2</v>
      </c>
      <c r="H24" s="24">
        <v>4012750.4</v>
      </c>
      <c r="I24" s="24">
        <v>4661353.68</v>
      </c>
      <c r="J24" s="24">
        <v>-648603.28</v>
      </c>
      <c r="K24" s="30">
        <f>IF(ISERROR((H24-I24)/ABS(I24)),"",(H24-I24)/ABS(I24))</f>
        <v>-0.13914483313782786</v>
      </c>
      <c r="L24" s="24">
        <v>820800000</v>
      </c>
      <c r="M24" s="31">
        <f>H24/L24</f>
        <v>4.8888284600389865E-3</v>
      </c>
      <c r="N24" s="58"/>
    </row>
    <row r="25" spans="1:14" s="43" customFormat="1" ht="3" customHeight="1" x14ac:dyDescent="0.15">
      <c r="A25" s="21"/>
      <c r="B25" s="26"/>
      <c r="C25" s="26"/>
      <c r="D25" s="26"/>
      <c r="E25" s="27"/>
      <c r="F25" s="19"/>
      <c r="G25" s="21"/>
      <c r="H25" s="26"/>
      <c r="I25" s="26"/>
      <c r="J25" s="26"/>
      <c r="K25" s="32"/>
      <c r="L25" s="26"/>
      <c r="M25" s="33"/>
      <c r="N25" s="19"/>
    </row>
    <row r="26" spans="1:14" s="43" customFormat="1" ht="5.0999999999999996" customHeight="1" x14ac:dyDescent="0.15">
      <c r="A26" s="18"/>
      <c r="B26" s="22"/>
      <c r="C26" s="22"/>
      <c r="D26" s="22"/>
      <c r="E26" s="23"/>
      <c r="F26" s="19"/>
      <c r="G26" s="18"/>
      <c r="H26" s="22"/>
      <c r="I26" s="22"/>
      <c r="J26" s="22"/>
      <c r="K26" s="28"/>
      <c r="L26" s="22"/>
      <c r="M26" s="29"/>
      <c r="N26" s="19"/>
    </row>
    <row r="27" spans="1:14" s="43" customFormat="1" ht="9" customHeight="1" x14ac:dyDescent="0.15">
      <c r="A27" s="18" t="s">
        <v>3</v>
      </c>
      <c r="B27" s="22"/>
      <c r="C27" s="22"/>
      <c r="D27" s="22"/>
      <c r="E27" s="23"/>
      <c r="F27" s="19"/>
      <c r="G27" s="18" t="s">
        <v>3</v>
      </c>
      <c r="H27" s="22"/>
      <c r="I27" s="22"/>
      <c r="J27" s="22"/>
      <c r="K27" s="28"/>
      <c r="L27" s="22"/>
      <c r="M27" s="29"/>
      <c r="N27" s="19"/>
    </row>
    <row r="28" spans="1:14" s="43" customFormat="1" ht="9" x14ac:dyDescent="0.15">
      <c r="A28" s="18" t="s">
        <v>48</v>
      </c>
      <c r="B28" s="22">
        <v>286.51</v>
      </c>
      <c r="C28" s="22" t="s">
        <v>105</v>
      </c>
      <c r="D28" s="22">
        <v>15981.35</v>
      </c>
      <c r="E28" s="23">
        <v>16267.86</v>
      </c>
      <c r="F28" s="19"/>
      <c r="G28" s="18" t="s">
        <v>48</v>
      </c>
      <c r="H28" s="22">
        <v>16267.86</v>
      </c>
      <c r="I28" s="22">
        <v>44521.78</v>
      </c>
      <c r="J28" s="22">
        <v>-28253.919999999998</v>
      </c>
      <c r="K28" s="28">
        <f>IF(ISERROR((H28-I28)/ABS(I28)),"",(H28-I28)/ABS(I28))</f>
        <v>-0.63460894869881657</v>
      </c>
      <c r="L28" s="22">
        <v>16650000</v>
      </c>
      <c r="M28" s="29">
        <f>H28/L28</f>
        <v>9.7704864864864879E-4</v>
      </c>
      <c r="N28" s="19"/>
    </row>
    <row r="29" spans="1:14" s="43" customFormat="1" ht="9" x14ac:dyDescent="0.15">
      <c r="A29" s="18" t="s">
        <v>49</v>
      </c>
      <c r="B29" s="22">
        <v>8517.84</v>
      </c>
      <c r="C29" s="22" t="s">
        <v>105</v>
      </c>
      <c r="D29" s="22">
        <v>8477.65</v>
      </c>
      <c r="E29" s="23">
        <v>16995.490000000002</v>
      </c>
      <c r="F29" s="19"/>
      <c r="G29" s="18" t="s">
        <v>49</v>
      </c>
      <c r="H29" s="22">
        <v>16995.490000000002</v>
      </c>
      <c r="I29" s="22">
        <v>19808.349999999999</v>
      </c>
      <c r="J29" s="22">
        <v>-2812.86</v>
      </c>
      <c r="K29" s="28">
        <f>IF(ISERROR((H29-I29)/ABS(I29)),"",(H29-I29)/ABS(I29))</f>
        <v>-0.14200375094341514</v>
      </c>
      <c r="L29" s="22">
        <v>9400000</v>
      </c>
      <c r="M29" s="29">
        <f>H29/L29</f>
        <v>1.8080308510638301E-3</v>
      </c>
      <c r="N29" s="19"/>
    </row>
    <row r="30" spans="1:14" s="43" customFormat="1" ht="9" x14ac:dyDescent="0.15">
      <c r="A30" s="18" t="s">
        <v>67</v>
      </c>
      <c r="B30" s="22">
        <v>1256.43</v>
      </c>
      <c r="C30" s="22" t="s">
        <v>105</v>
      </c>
      <c r="D30" s="22" t="s">
        <v>105</v>
      </c>
      <c r="E30" s="23">
        <v>1256.43</v>
      </c>
      <c r="F30" s="19"/>
      <c r="G30" s="18" t="s">
        <v>67</v>
      </c>
      <c r="H30" s="22">
        <v>1256.43</v>
      </c>
      <c r="I30" s="22">
        <v>16536.400000000001</v>
      </c>
      <c r="J30" s="22">
        <v>-15279.97</v>
      </c>
      <c r="K30" s="28">
        <f>IF(ISERROR((H30-I30)/ABS(I30)),"",(H30-I30)/ABS(I30))</f>
        <v>-0.92402034300089497</v>
      </c>
      <c r="L30" s="22">
        <v>4150000</v>
      </c>
      <c r="M30" s="29">
        <f>H30/L30</f>
        <v>3.0275421686746991E-4</v>
      </c>
      <c r="N30" s="19"/>
    </row>
    <row r="31" spans="1:14" s="43" customFormat="1" ht="9" x14ac:dyDescent="0.15">
      <c r="A31" s="18" t="s">
        <v>1</v>
      </c>
      <c r="B31" s="22">
        <v>292.72000000000003</v>
      </c>
      <c r="C31" s="22">
        <v>9728670.5700000003</v>
      </c>
      <c r="D31" s="22">
        <v>113693.91</v>
      </c>
      <c r="E31" s="23">
        <v>-9614683.9399999995</v>
      </c>
      <c r="F31" s="19"/>
      <c r="G31" s="18" t="s">
        <v>1</v>
      </c>
      <c r="H31" s="22">
        <v>-9614683.9399999995</v>
      </c>
      <c r="I31" s="22">
        <v>-9573456.1099999994</v>
      </c>
      <c r="J31" s="22">
        <v>-41227.83</v>
      </c>
      <c r="K31" s="28">
        <f>IF(ISERROR((H31-I31)/ABS(I31)),"",(H31-I31)/ABS(I31))</f>
        <v>-4.3064729734265299E-3</v>
      </c>
      <c r="L31" s="22">
        <v>160000000</v>
      </c>
      <c r="M31" s="29">
        <f>H31/L31</f>
        <v>-6.0091774624999997E-2</v>
      </c>
      <c r="N31" s="19"/>
    </row>
    <row r="32" spans="1:14" s="43" customFormat="1" ht="5.0999999999999996" customHeight="1" x14ac:dyDescent="0.15">
      <c r="A32" s="21"/>
      <c r="B32" s="26"/>
      <c r="C32" s="26"/>
      <c r="D32" s="26"/>
      <c r="E32" s="27"/>
      <c r="F32" s="19"/>
      <c r="G32" s="21"/>
      <c r="H32" s="26"/>
      <c r="I32" s="26"/>
      <c r="J32" s="26"/>
      <c r="K32" s="32"/>
      <c r="L32" s="26"/>
      <c r="M32" s="33"/>
      <c r="N32" s="19"/>
    </row>
    <row r="33" spans="1:14" s="43" customFormat="1" ht="3" customHeight="1" x14ac:dyDescent="0.15">
      <c r="A33" s="18"/>
      <c r="B33" s="22"/>
      <c r="C33" s="22"/>
      <c r="D33" s="22"/>
      <c r="E33" s="23"/>
      <c r="F33" s="19"/>
      <c r="G33" s="18"/>
      <c r="H33" s="22"/>
      <c r="I33" s="22"/>
      <c r="J33" s="22"/>
      <c r="K33" s="28"/>
      <c r="L33" s="22"/>
      <c r="M33" s="29"/>
      <c r="N33" s="19"/>
    </row>
    <row r="34" spans="1:14" s="44" customFormat="1" ht="9" x14ac:dyDescent="0.15">
      <c r="A34" s="20" t="s">
        <v>11</v>
      </c>
      <c r="B34" s="24">
        <v>10353.5</v>
      </c>
      <c r="C34" s="24">
        <v>9728670.5700000003</v>
      </c>
      <c r="D34" s="24">
        <v>138152.91</v>
      </c>
      <c r="E34" s="25">
        <v>-9580164.1600000001</v>
      </c>
      <c r="F34" s="58"/>
      <c r="G34" s="20" t="s">
        <v>11</v>
      </c>
      <c r="H34" s="24">
        <v>-9580164.1600000001</v>
      </c>
      <c r="I34" s="24">
        <v>-9492589.5800000001</v>
      </c>
      <c r="J34" s="24">
        <v>-87574.58</v>
      </c>
      <c r="K34" s="30">
        <f>IF(ISERROR((H34-I34)/ABS(I34)),"",(H34-I34)/ABS(I34))</f>
        <v>-9.2255731970664299E-3</v>
      </c>
      <c r="L34" s="24">
        <v>190200000</v>
      </c>
      <c r="M34" s="31">
        <f>H34/L34</f>
        <v>-5.0368896740273394E-2</v>
      </c>
      <c r="N34" s="58"/>
    </row>
    <row r="35" spans="1:14" s="43" customFormat="1" ht="3" customHeight="1" x14ac:dyDescent="0.15">
      <c r="A35" s="21"/>
      <c r="B35" s="26"/>
      <c r="C35" s="26"/>
      <c r="D35" s="26"/>
      <c r="E35" s="27"/>
      <c r="F35" s="19"/>
      <c r="G35" s="21"/>
      <c r="H35" s="26"/>
      <c r="I35" s="26"/>
      <c r="J35" s="26"/>
      <c r="K35" s="32"/>
      <c r="L35" s="26"/>
      <c r="M35" s="33"/>
      <c r="N35" s="19"/>
    </row>
    <row r="36" spans="1:14" s="43" customFormat="1" ht="5.0999999999999996" customHeight="1" x14ac:dyDescent="0.15">
      <c r="A36" s="21"/>
      <c r="B36" s="22"/>
      <c r="C36" s="22"/>
      <c r="D36" s="22"/>
      <c r="E36" s="23"/>
      <c r="F36" s="19"/>
      <c r="G36" s="18"/>
      <c r="H36" s="22"/>
      <c r="I36" s="22"/>
      <c r="J36" s="22"/>
      <c r="K36" s="28"/>
      <c r="L36" s="22"/>
      <c r="M36" s="29"/>
      <c r="N36" s="19"/>
    </row>
    <row r="37" spans="1:14" s="43" customFormat="1" ht="9" x14ac:dyDescent="0.15">
      <c r="A37" s="18" t="s">
        <v>68</v>
      </c>
      <c r="B37" s="22">
        <v>317377.11</v>
      </c>
      <c r="C37" s="22">
        <v>70890.33</v>
      </c>
      <c r="D37" s="22">
        <v>9788.59</v>
      </c>
      <c r="E37" s="23">
        <v>256275.37</v>
      </c>
      <c r="F37" s="19"/>
      <c r="G37" s="18" t="s">
        <v>68</v>
      </c>
      <c r="H37" s="22">
        <v>256275.37</v>
      </c>
      <c r="I37" s="22">
        <v>464443.34</v>
      </c>
      <c r="J37" s="22">
        <v>-208167.97</v>
      </c>
      <c r="K37" s="28">
        <f>IF(ISERROR((H37-I37)/ABS(I37)),"",(H37-I37)/ABS(I37))</f>
        <v>-0.44820961368506224</v>
      </c>
      <c r="L37" s="22">
        <v>12075000</v>
      </c>
      <c r="M37" s="29">
        <f>H37/L37</f>
        <v>2.1223633126293995E-2</v>
      </c>
      <c r="N37" s="19"/>
    </row>
    <row r="38" spans="1:14" s="43" customFormat="1" ht="9" x14ac:dyDescent="0.15">
      <c r="A38" s="71" t="s">
        <v>98</v>
      </c>
      <c r="B38" s="22">
        <v>10649.73</v>
      </c>
      <c r="C38" s="22" t="s">
        <v>105</v>
      </c>
      <c r="D38" s="22">
        <v>218.86</v>
      </c>
      <c r="E38" s="23">
        <v>10868.59</v>
      </c>
      <c r="F38" s="19"/>
      <c r="G38" s="71" t="s">
        <v>98</v>
      </c>
      <c r="H38" s="22">
        <v>10868.59</v>
      </c>
      <c r="I38" s="22">
        <v>-91160.25</v>
      </c>
      <c r="J38" s="22">
        <v>102028.84</v>
      </c>
      <c r="K38" s="28">
        <f>IF(ISERROR((H38-I38)/ABS(I38)),"",(H38-I38)/ABS(I38))</f>
        <v>1.1192251008526193</v>
      </c>
      <c r="L38" s="22">
        <v>17100000</v>
      </c>
      <c r="M38" s="29">
        <f>H38/L38</f>
        <v>6.355900584795322E-4</v>
      </c>
      <c r="N38" s="19"/>
    </row>
    <row r="39" spans="1:14" s="43" customFormat="1" ht="9" x14ac:dyDescent="0.15">
      <c r="A39" s="18" t="s">
        <v>69</v>
      </c>
      <c r="B39" s="22">
        <v>28303.15</v>
      </c>
      <c r="C39" s="22" t="s">
        <v>105</v>
      </c>
      <c r="D39" s="22">
        <v>1447.5</v>
      </c>
      <c r="E39" s="23">
        <v>29750.65</v>
      </c>
      <c r="F39" s="19"/>
      <c r="G39" s="18" t="s">
        <v>69</v>
      </c>
      <c r="H39" s="22">
        <v>29750.65</v>
      </c>
      <c r="I39" s="22">
        <v>286770.15000000002</v>
      </c>
      <c r="J39" s="22">
        <v>-257019.5</v>
      </c>
      <c r="K39" s="28">
        <f>IF(ISERROR((H39-I39)/ABS(I39)),"",(H39-I39)/ABS(I39))</f>
        <v>-0.89625611312753439</v>
      </c>
      <c r="L39" s="22">
        <v>6550000</v>
      </c>
      <c r="M39" s="29">
        <f>H39/L39</f>
        <v>4.542083969465649E-3</v>
      </c>
      <c r="N39" s="19"/>
    </row>
    <row r="40" spans="1:14" s="43" customFormat="1" ht="9" x14ac:dyDescent="0.15">
      <c r="A40" s="18" t="s">
        <v>51</v>
      </c>
      <c r="B40" s="22" t="s">
        <v>105</v>
      </c>
      <c r="C40" s="22" t="s">
        <v>105</v>
      </c>
      <c r="D40" s="22" t="s">
        <v>105</v>
      </c>
      <c r="E40" s="23" t="s">
        <v>105</v>
      </c>
      <c r="F40" s="19"/>
      <c r="G40" s="18" t="s">
        <v>51</v>
      </c>
      <c r="H40" s="22" t="s">
        <v>105</v>
      </c>
      <c r="I40" s="22" t="s">
        <v>105</v>
      </c>
      <c r="J40" s="22" t="s">
        <v>105</v>
      </c>
      <c r="K40" s="28" t="str">
        <f>IF(ISERROR((H40-I40)/ABS(I40)),"",(H40-I40)/ABS(I40))</f>
        <v/>
      </c>
      <c r="L40" s="22">
        <v>3150000</v>
      </c>
      <c r="M40" s="29"/>
      <c r="N40" s="19"/>
    </row>
    <row r="41" spans="1:14" s="43" customFormat="1" ht="9" x14ac:dyDescent="0.15">
      <c r="A41" s="18" t="s">
        <v>70</v>
      </c>
      <c r="B41" s="22">
        <v>1467.78</v>
      </c>
      <c r="C41" s="22"/>
      <c r="D41" s="22">
        <v>7461.75</v>
      </c>
      <c r="E41" s="23">
        <f>+B41-C41+D41</f>
        <v>8929.5300000000007</v>
      </c>
      <c r="F41" s="19"/>
      <c r="G41" s="18" t="s">
        <v>70</v>
      </c>
      <c r="H41" s="22">
        <v>8929.5300000000007</v>
      </c>
      <c r="I41" s="22">
        <v>2821.44</v>
      </c>
      <c r="J41" s="22">
        <f>+H41-I41</f>
        <v>6108.09</v>
      </c>
      <c r="K41" s="28">
        <f>IF(ISERROR((H41-I41)/ABS(I41)),"",(H41-I41)/ABS(I41))</f>
        <v>2.1648838890779176</v>
      </c>
      <c r="L41" s="22">
        <v>5322450</v>
      </c>
      <c r="M41" s="29">
        <f>H41/L41</f>
        <v>1.6777104528929348E-3</v>
      </c>
      <c r="N41" s="19"/>
    </row>
    <row r="42" spans="1:14" s="43" customFormat="1" ht="9" x14ac:dyDescent="0.15">
      <c r="A42" s="18" t="s">
        <v>56</v>
      </c>
      <c r="B42" s="22"/>
      <c r="C42" s="22"/>
      <c r="D42" s="22"/>
      <c r="E42" s="23"/>
      <c r="F42" s="19"/>
      <c r="G42" s="18" t="s">
        <v>56</v>
      </c>
      <c r="H42" s="22"/>
      <c r="I42" s="22"/>
      <c r="J42" s="22"/>
      <c r="K42" s="28"/>
      <c r="L42" s="22"/>
      <c r="M42" s="29"/>
      <c r="N42" s="19"/>
    </row>
    <row r="43" spans="1:14" s="43" customFormat="1" ht="5.0999999999999996" customHeight="1" x14ac:dyDescent="0.15">
      <c r="A43" s="21"/>
      <c r="B43" s="26"/>
      <c r="C43" s="26"/>
      <c r="D43" s="26"/>
      <c r="E43" s="27"/>
      <c r="F43" s="19"/>
      <c r="G43" s="21"/>
      <c r="H43" s="26"/>
      <c r="I43" s="26"/>
      <c r="J43" s="26"/>
      <c r="K43" s="32"/>
      <c r="L43" s="26"/>
      <c r="M43" s="33"/>
      <c r="N43" s="19"/>
    </row>
    <row r="44" spans="1:14" s="43" customFormat="1" ht="3" customHeight="1" x14ac:dyDescent="0.15">
      <c r="A44" s="18"/>
      <c r="B44" s="22"/>
      <c r="C44" s="22"/>
      <c r="D44" s="22"/>
      <c r="E44" s="23"/>
      <c r="F44" s="19"/>
      <c r="G44" s="18"/>
      <c r="H44" s="22"/>
      <c r="I44" s="22"/>
      <c r="J44" s="22"/>
      <c r="K44" s="28"/>
      <c r="L44" s="22"/>
      <c r="M44" s="29"/>
      <c r="N44" s="19"/>
    </row>
    <row r="45" spans="1:14" s="44" customFormat="1" ht="9" x14ac:dyDescent="0.15">
      <c r="A45" s="20" t="s">
        <v>37</v>
      </c>
      <c r="B45" s="24">
        <f>+B24+B34+B37+B38+B39+B41</f>
        <v>3194414.1299999994</v>
      </c>
      <c r="C45" s="24">
        <f>+C37+C34+C24</f>
        <v>10063538.710000001</v>
      </c>
      <c r="D45" s="24">
        <f t="shared" ref="D45" si="2">+D24+D34+D37+D38+D39+D41</f>
        <v>1607534.9600000002</v>
      </c>
      <c r="E45" s="25">
        <f>+B45-C45+D45</f>
        <v>-5261589.620000002</v>
      </c>
      <c r="F45" s="58"/>
      <c r="G45" s="20" t="s">
        <v>37</v>
      </c>
      <c r="H45" s="24">
        <f>+H24+H34+H41+H39+H38+H37</f>
        <v>-5261589.6199999992</v>
      </c>
      <c r="I45" s="24">
        <v>-4168361.22</v>
      </c>
      <c r="J45" s="24">
        <f>+H45-I45</f>
        <v>-1093228.399999999</v>
      </c>
      <c r="K45" s="30">
        <f>IF(ISERROR((H45-I45)/ABS(I45)),"",(H45-I45)/ABS(I45))</f>
        <v>-0.26226815343033033</v>
      </c>
      <c r="L45" s="24">
        <v>1055197450</v>
      </c>
      <c r="M45" s="31">
        <f>H45/L45</f>
        <v>-4.9863555109993865E-3</v>
      </c>
      <c r="N45" s="58"/>
    </row>
    <row r="46" spans="1:14" s="43" customFormat="1" ht="3" customHeight="1" x14ac:dyDescent="0.15">
      <c r="A46" s="21"/>
      <c r="B46" s="26"/>
      <c r="C46" s="26"/>
      <c r="D46" s="26"/>
      <c r="E46" s="27"/>
      <c r="F46" s="19"/>
      <c r="G46" s="21"/>
      <c r="H46" s="26"/>
      <c r="I46" s="26"/>
      <c r="J46" s="26"/>
      <c r="K46" s="32"/>
      <c r="L46" s="26"/>
      <c r="M46" s="33"/>
      <c r="N46" s="19"/>
    </row>
    <row r="47" spans="1:14" s="43" customFormat="1" ht="5.0999999999999996" customHeight="1" x14ac:dyDescent="0.15">
      <c r="A47" s="18"/>
      <c r="B47" s="22"/>
      <c r="C47" s="22"/>
      <c r="D47" s="22"/>
      <c r="E47" s="23"/>
      <c r="F47" s="19"/>
      <c r="G47" s="18"/>
      <c r="H47" s="22"/>
      <c r="I47" s="22"/>
      <c r="J47" s="22"/>
      <c r="K47" s="28"/>
      <c r="L47" s="22"/>
      <c r="M47" s="29"/>
      <c r="N47" s="19"/>
    </row>
    <row r="48" spans="1:14" s="43" customFormat="1" ht="9" x14ac:dyDescent="0.15">
      <c r="A48" s="18" t="s">
        <v>86</v>
      </c>
      <c r="B48" s="22">
        <v>250854.54</v>
      </c>
      <c r="C48" s="22">
        <v>8581505.1899999995</v>
      </c>
      <c r="D48" s="22">
        <v>3156301.41</v>
      </c>
      <c r="E48" s="23">
        <v>-5174349.24</v>
      </c>
      <c r="F48" s="19"/>
      <c r="G48" s="18" t="s">
        <v>86</v>
      </c>
      <c r="H48" s="22">
        <v>-5174349.24</v>
      </c>
      <c r="I48" s="22">
        <v>-2871910.26</v>
      </c>
      <c r="J48" s="22">
        <v>-2302438.98</v>
      </c>
      <c r="K48" s="28">
        <f>IF(ISERROR((H48-I48)/ABS(I48)),"",(H48-I48)/ABS(I48))</f>
        <v>-0.80170993225951304</v>
      </c>
      <c r="L48" s="22">
        <v>655561440</v>
      </c>
      <c r="M48" s="29">
        <f>H48/L48</f>
        <v>-7.8930042621176751E-3</v>
      </c>
      <c r="N48" s="19"/>
    </row>
    <row r="49" spans="1:14" s="43" customFormat="1" ht="9" x14ac:dyDescent="0.15">
      <c r="A49" s="18" t="s">
        <v>71</v>
      </c>
      <c r="B49" s="22">
        <v>906372.19</v>
      </c>
      <c r="C49" s="22">
        <v>1477.85</v>
      </c>
      <c r="D49" s="22">
        <v>37554.720000000001</v>
      </c>
      <c r="E49" s="23">
        <v>942449.06</v>
      </c>
      <c r="F49" s="19"/>
      <c r="G49" s="18" t="s">
        <v>71</v>
      </c>
      <c r="H49" s="22">
        <v>942449.06</v>
      </c>
      <c r="I49" s="22">
        <v>671996.98</v>
      </c>
      <c r="J49" s="22">
        <v>270452.08</v>
      </c>
      <c r="K49" s="28">
        <f>IF(ISERROR((H49-I49)/ABS(I49)),"",(H49-I49)/ABS(I49))</f>
        <v>0.40246026105653049</v>
      </c>
      <c r="L49" s="22">
        <v>17300000</v>
      </c>
      <c r="M49" s="29">
        <f>H49/L49</f>
        <v>5.4476824277456648E-2</v>
      </c>
      <c r="N49" s="19"/>
    </row>
    <row r="50" spans="1:14" s="43" customFormat="1" ht="9" x14ac:dyDescent="0.15">
      <c r="A50" s="18" t="s">
        <v>52</v>
      </c>
      <c r="B50" s="22">
        <v>267584.15000000002</v>
      </c>
      <c r="C50" s="22">
        <v>4335.71</v>
      </c>
      <c r="D50" s="22">
        <v>461.07</v>
      </c>
      <c r="E50" s="23">
        <v>263709.51</v>
      </c>
      <c r="F50" s="19"/>
      <c r="G50" s="18" t="s">
        <v>52</v>
      </c>
      <c r="H50" s="22">
        <v>263709.51</v>
      </c>
      <c r="I50" s="22">
        <v>267030.55</v>
      </c>
      <c r="J50" s="22">
        <v>-3321.04</v>
      </c>
      <c r="K50" s="28">
        <f>IF(ISERROR((H50-I50)/ABS(I50)),"",(H50-I50)/ABS(I50))</f>
        <v>-1.2436929033026293E-2</v>
      </c>
      <c r="L50" s="22">
        <v>5400000</v>
      </c>
      <c r="M50" s="29">
        <f>H50/L50</f>
        <v>4.8835094444444449E-2</v>
      </c>
      <c r="N50" s="19"/>
    </row>
    <row r="51" spans="1:14" s="43" customFormat="1" ht="9" x14ac:dyDescent="0.15">
      <c r="A51" s="18" t="s">
        <v>72</v>
      </c>
      <c r="B51" s="22">
        <v>313433.03000000003</v>
      </c>
      <c r="C51" s="22" t="s">
        <v>105</v>
      </c>
      <c r="D51" s="22">
        <v>4574.13</v>
      </c>
      <c r="E51" s="23">
        <v>318007.15999999997</v>
      </c>
      <c r="F51" s="19"/>
      <c r="G51" s="18" t="s">
        <v>72</v>
      </c>
      <c r="H51" s="22">
        <v>318007.15999999997</v>
      </c>
      <c r="I51" s="22">
        <v>219109.11</v>
      </c>
      <c r="J51" s="22">
        <f>+H51-I51</f>
        <v>98898.049999999988</v>
      </c>
      <c r="K51" s="28">
        <f>IF(ISERROR((H51-I51)/ABS(I51)),"",(H51-I51)/ABS(I51))</f>
        <v>0.45136439101048786</v>
      </c>
      <c r="L51" s="22">
        <v>3450000</v>
      </c>
      <c r="M51" s="29">
        <f>H51/L51</f>
        <v>9.2175988405797091E-2</v>
      </c>
      <c r="N51" s="19"/>
    </row>
    <row r="52" spans="1:14" s="43" customFormat="1" ht="9" x14ac:dyDescent="0.15">
      <c r="A52" s="18" t="s">
        <v>73</v>
      </c>
      <c r="B52" s="22"/>
      <c r="C52" s="22"/>
      <c r="D52" s="22"/>
      <c r="E52" s="23"/>
      <c r="F52" s="19"/>
      <c r="G52" s="18" t="s">
        <v>73</v>
      </c>
      <c r="H52" s="22"/>
      <c r="I52" s="22"/>
      <c r="J52" s="22"/>
      <c r="K52" s="28"/>
      <c r="L52" s="22"/>
      <c r="M52" s="29"/>
      <c r="N52" s="19"/>
    </row>
    <row r="53" spans="1:14" s="43" customFormat="1" ht="9" x14ac:dyDescent="0.15">
      <c r="A53" s="18" t="s">
        <v>53</v>
      </c>
      <c r="B53" s="22" t="s">
        <v>105</v>
      </c>
      <c r="C53" s="22" t="s">
        <v>105</v>
      </c>
      <c r="D53" s="22" t="s">
        <v>105</v>
      </c>
      <c r="E53" s="23" t="s">
        <v>105</v>
      </c>
      <c r="F53" s="19"/>
      <c r="G53" s="18" t="s">
        <v>53</v>
      </c>
      <c r="H53" s="22" t="s">
        <v>105</v>
      </c>
      <c r="I53" s="22">
        <v>7735.48</v>
      </c>
      <c r="J53" s="22">
        <v>-7735.48</v>
      </c>
      <c r="K53" s="28" t="str">
        <f>IF(ISERROR((H53-I53)/ABS(I53)),"",(H53-I53)/ABS(I53))</f>
        <v/>
      </c>
      <c r="L53" s="22">
        <v>1500800</v>
      </c>
      <c r="M53" s="29"/>
      <c r="N53" s="19"/>
    </row>
    <row r="54" spans="1:14" s="43" customFormat="1" ht="9" x14ac:dyDescent="0.15">
      <c r="A54" s="18" t="s">
        <v>54</v>
      </c>
      <c r="B54" s="22" t="s">
        <v>105</v>
      </c>
      <c r="C54" s="22" t="s">
        <v>105</v>
      </c>
      <c r="D54" s="22" t="s">
        <v>105</v>
      </c>
      <c r="E54" s="23" t="s">
        <v>105</v>
      </c>
      <c r="F54" s="19"/>
      <c r="G54" s="18" t="s">
        <v>54</v>
      </c>
      <c r="H54" s="22" t="s">
        <v>105</v>
      </c>
      <c r="I54" s="22" t="s">
        <v>105</v>
      </c>
      <c r="J54" s="22" t="s">
        <v>105</v>
      </c>
      <c r="K54" s="28" t="str">
        <f t="shared" ref="K54:K65" si="3">IF(ISERROR((H54-I54)/ABS(I54)),"",(H54-I54)/ABS(I54))</f>
        <v/>
      </c>
      <c r="L54" s="22">
        <v>22366</v>
      </c>
      <c r="M54" s="29"/>
      <c r="N54" s="19"/>
    </row>
    <row r="55" spans="1:14" s="43" customFormat="1" ht="9" x14ac:dyDescent="0.15">
      <c r="A55" s="18" t="s">
        <v>4</v>
      </c>
      <c r="B55" s="22"/>
      <c r="C55" s="22"/>
      <c r="D55" s="22"/>
      <c r="E55" s="23"/>
      <c r="F55" s="19"/>
      <c r="G55" s="18" t="s">
        <v>4</v>
      </c>
      <c r="H55" s="22"/>
      <c r="I55" s="22"/>
      <c r="J55" s="22"/>
      <c r="K55" s="28" t="str">
        <f t="shared" si="3"/>
        <v/>
      </c>
      <c r="L55" s="22"/>
      <c r="M55" s="29"/>
      <c r="N55" s="19"/>
    </row>
    <row r="56" spans="1:14" s="43" customFormat="1" ht="9" x14ac:dyDescent="0.15">
      <c r="A56" s="18" t="s">
        <v>63</v>
      </c>
      <c r="B56" s="22" t="s">
        <v>105</v>
      </c>
      <c r="C56" s="22" t="s">
        <v>105</v>
      </c>
      <c r="D56" s="22" t="s">
        <v>105</v>
      </c>
      <c r="E56" s="23" t="s">
        <v>105</v>
      </c>
      <c r="F56" s="19"/>
      <c r="G56" s="18" t="s">
        <v>63</v>
      </c>
      <c r="H56" s="22" t="s">
        <v>105</v>
      </c>
      <c r="I56" s="22" t="s">
        <v>105</v>
      </c>
      <c r="J56" s="22" t="s">
        <v>105</v>
      </c>
      <c r="K56" s="28" t="str">
        <f t="shared" si="3"/>
        <v/>
      </c>
      <c r="L56" s="22">
        <v>219375360</v>
      </c>
      <c r="M56" s="29"/>
      <c r="N56" s="19"/>
    </row>
    <row r="57" spans="1:14" s="43" customFormat="1" ht="9" x14ac:dyDescent="0.15">
      <c r="A57" s="18" t="s">
        <v>47</v>
      </c>
      <c r="B57" s="22" t="s">
        <v>105</v>
      </c>
      <c r="C57" s="22" t="s">
        <v>105</v>
      </c>
      <c r="D57" s="22" t="s">
        <v>105</v>
      </c>
      <c r="E57" s="23" t="s">
        <v>105</v>
      </c>
      <c r="F57" s="19"/>
      <c r="G57" s="18" t="s">
        <v>47</v>
      </c>
      <c r="H57" s="72"/>
      <c r="I57" s="22">
        <v>63</v>
      </c>
      <c r="J57" s="22">
        <f>+H57-I57</f>
        <v>-63</v>
      </c>
      <c r="K57" s="28">
        <f t="shared" si="3"/>
        <v>-1</v>
      </c>
      <c r="L57" s="22">
        <v>342281</v>
      </c>
      <c r="M57" s="29"/>
      <c r="N57" s="19"/>
    </row>
    <row r="58" spans="1:14" s="43" customFormat="1" ht="9" x14ac:dyDescent="0.15">
      <c r="A58" s="18" t="s">
        <v>55</v>
      </c>
      <c r="B58" s="22" t="s">
        <v>105</v>
      </c>
      <c r="C58" s="22" t="s">
        <v>105</v>
      </c>
      <c r="D58" s="22" t="s">
        <v>105</v>
      </c>
      <c r="E58" s="23" t="s">
        <v>105</v>
      </c>
      <c r="F58" s="19"/>
      <c r="G58" s="18" t="s">
        <v>55</v>
      </c>
      <c r="H58" s="22" t="s">
        <v>105</v>
      </c>
      <c r="I58" s="22" t="s">
        <v>105</v>
      </c>
      <c r="J58" s="22" t="s">
        <v>105</v>
      </c>
      <c r="K58" s="28" t="str">
        <f t="shared" si="3"/>
        <v/>
      </c>
      <c r="L58" s="22">
        <v>58889724</v>
      </c>
      <c r="M58" s="29"/>
      <c r="N58" s="19"/>
    </row>
    <row r="59" spans="1:14" s="43" customFormat="1" ht="9" x14ac:dyDescent="0.15">
      <c r="A59" s="18" t="s">
        <v>5</v>
      </c>
      <c r="B59" s="22" t="s">
        <v>105</v>
      </c>
      <c r="C59" s="22" t="s">
        <v>105</v>
      </c>
      <c r="D59" s="22" t="s">
        <v>105</v>
      </c>
      <c r="E59" s="23" t="s">
        <v>105</v>
      </c>
      <c r="F59" s="19"/>
      <c r="G59" s="18" t="s">
        <v>5</v>
      </c>
      <c r="H59" s="22" t="s">
        <v>105</v>
      </c>
      <c r="I59" s="22" t="s">
        <v>105</v>
      </c>
      <c r="J59" s="22" t="s">
        <v>105</v>
      </c>
      <c r="K59" s="28" t="str">
        <f t="shared" si="3"/>
        <v/>
      </c>
      <c r="L59" s="22">
        <v>513421</v>
      </c>
      <c r="M59" s="29"/>
      <c r="N59" s="19"/>
    </row>
    <row r="60" spans="1:14" s="43" customFormat="1" ht="9" x14ac:dyDescent="0.15">
      <c r="A60" s="18" t="s">
        <v>44</v>
      </c>
      <c r="B60" s="22">
        <v>1042.99</v>
      </c>
      <c r="C60" s="22" t="s">
        <v>105</v>
      </c>
      <c r="D60" s="22" t="s">
        <v>105</v>
      </c>
      <c r="E60" s="23">
        <v>1042.99</v>
      </c>
      <c r="F60" s="19"/>
      <c r="G60" s="18" t="s">
        <v>44</v>
      </c>
      <c r="H60" s="22">
        <v>1042.99</v>
      </c>
      <c r="I60" s="22" t="s">
        <v>105</v>
      </c>
      <c r="J60" s="22">
        <v>1042.99</v>
      </c>
      <c r="K60" s="28" t="str">
        <f t="shared" si="3"/>
        <v/>
      </c>
      <c r="L60" s="22">
        <v>10986852</v>
      </c>
      <c r="M60" s="29">
        <f t="shared" ref="M60:M65" si="4">H60/L60</f>
        <v>9.4930740852793867E-5</v>
      </c>
      <c r="N60" s="19"/>
    </row>
    <row r="61" spans="1:14" s="43" customFormat="1" ht="9" x14ac:dyDescent="0.15">
      <c r="A61" s="18" t="s">
        <v>74</v>
      </c>
      <c r="B61" s="22"/>
      <c r="C61" s="22"/>
      <c r="D61" s="22"/>
      <c r="E61" s="23"/>
      <c r="F61" s="19"/>
      <c r="G61" s="18" t="s">
        <v>74</v>
      </c>
      <c r="H61" s="22"/>
      <c r="I61" s="22"/>
      <c r="J61" s="22"/>
      <c r="K61" s="28" t="str">
        <f t="shared" si="3"/>
        <v/>
      </c>
      <c r="L61" s="22"/>
      <c r="M61" s="29"/>
      <c r="N61" s="19"/>
    </row>
    <row r="62" spans="1:14" s="43" customFormat="1" ht="9" x14ac:dyDescent="0.15">
      <c r="A62" s="18" t="s">
        <v>75</v>
      </c>
      <c r="B62" s="22">
        <v>17260.419999999998</v>
      </c>
      <c r="C62" s="22" t="s">
        <v>105</v>
      </c>
      <c r="D62" s="22" t="s">
        <v>105</v>
      </c>
      <c r="E62" s="23">
        <v>17260.419999999998</v>
      </c>
      <c r="F62" s="19"/>
      <c r="G62" s="18" t="s">
        <v>75</v>
      </c>
      <c r="H62" s="22">
        <v>17260.419999999998</v>
      </c>
      <c r="I62" s="22">
        <v>52151.18</v>
      </c>
      <c r="J62" s="22">
        <v>-34890.76</v>
      </c>
      <c r="K62" s="28">
        <f t="shared" si="3"/>
        <v>-0.66903107465641243</v>
      </c>
      <c r="L62" s="22">
        <v>10725000</v>
      </c>
      <c r="M62" s="29">
        <f t="shared" si="4"/>
        <v>1.60936317016317E-3</v>
      </c>
      <c r="N62" s="19"/>
    </row>
    <row r="63" spans="1:14" s="43" customFormat="1" ht="9" x14ac:dyDescent="0.15">
      <c r="A63" s="18" t="s">
        <v>76</v>
      </c>
      <c r="B63" s="22" t="s">
        <v>105</v>
      </c>
      <c r="C63" s="22" t="s">
        <v>105</v>
      </c>
      <c r="D63" s="22" t="s">
        <v>105</v>
      </c>
      <c r="E63" s="23" t="s">
        <v>105</v>
      </c>
      <c r="F63" s="19"/>
      <c r="G63" s="18" t="s">
        <v>76</v>
      </c>
      <c r="H63" s="22" t="s">
        <v>105</v>
      </c>
      <c r="I63" s="22" t="s">
        <v>105</v>
      </c>
      <c r="J63" s="22" t="s">
        <v>105</v>
      </c>
      <c r="K63" s="28" t="str">
        <f t="shared" si="3"/>
        <v/>
      </c>
      <c r="L63" s="22">
        <v>1650000</v>
      </c>
      <c r="M63" s="29"/>
      <c r="N63" s="19"/>
    </row>
    <row r="64" spans="1:14" s="43" customFormat="1" ht="9" x14ac:dyDescent="0.15">
      <c r="A64" s="18" t="s">
        <v>77</v>
      </c>
      <c r="B64" s="22">
        <v>1958.13</v>
      </c>
      <c r="C64" s="22" t="s">
        <v>105</v>
      </c>
      <c r="D64" s="22">
        <v>5288.85</v>
      </c>
      <c r="E64" s="23">
        <v>7246.98</v>
      </c>
      <c r="F64" s="19"/>
      <c r="G64" s="18" t="s">
        <v>77</v>
      </c>
      <c r="H64" s="22">
        <v>7246.98</v>
      </c>
      <c r="I64" s="22">
        <v>5363.45</v>
      </c>
      <c r="J64" s="22">
        <v>1883.53</v>
      </c>
      <c r="K64" s="28">
        <f t="shared" si="3"/>
        <v>0.35117881214516772</v>
      </c>
      <c r="L64" s="22">
        <v>300000</v>
      </c>
      <c r="M64" s="29">
        <f t="shared" si="4"/>
        <v>2.4156599999999997E-2</v>
      </c>
      <c r="N64" s="19"/>
    </row>
    <row r="65" spans="1:14" s="43" customFormat="1" ht="9" x14ac:dyDescent="0.15">
      <c r="A65" s="18" t="s">
        <v>56</v>
      </c>
      <c r="B65" s="22" t="s">
        <v>105</v>
      </c>
      <c r="C65" s="22">
        <v>135342.91</v>
      </c>
      <c r="D65" s="22" t="s">
        <v>105</v>
      </c>
      <c r="E65" s="23">
        <v>-135342.91</v>
      </c>
      <c r="F65" s="19"/>
      <c r="G65" s="18" t="s">
        <v>56</v>
      </c>
      <c r="H65" s="22">
        <v>-135342.91</v>
      </c>
      <c r="I65" s="22" t="s">
        <v>105</v>
      </c>
      <c r="J65" s="22">
        <v>-135342.91</v>
      </c>
      <c r="K65" s="28" t="str">
        <f t="shared" si="3"/>
        <v/>
      </c>
      <c r="L65" s="22">
        <v>-1479600</v>
      </c>
      <c r="M65" s="29">
        <f t="shared" si="4"/>
        <v>9.1472634495809682E-2</v>
      </c>
      <c r="N65" s="19"/>
    </row>
    <row r="66" spans="1:14" s="43" customFormat="1" ht="5.0999999999999996" customHeight="1" x14ac:dyDescent="0.15">
      <c r="A66" s="21"/>
      <c r="B66" s="26"/>
      <c r="C66" s="26"/>
      <c r="D66" s="26"/>
      <c r="E66" s="27"/>
      <c r="F66" s="19"/>
      <c r="G66" s="21"/>
      <c r="H66" s="26"/>
      <c r="I66" s="26"/>
      <c r="J66" s="26"/>
      <c r="K66" s="32"/>
      <c r="L66" s="26"/>
      <c r="M66" s="33"/>
      <c r="N66" s="19"/>
    </row>
    <row r="67" spans="1:14" s="43" customFormat="1" ht="3" customHeight="1" x14ac:dyDescent="0.15">
      <c r="A67" s="18"/>
      <c r="B67" s="22"/>
      <c r="C67" s="22"/>
      <c r="D67" s="22"/>
      <c r="E67" s="23"/>
      <c r="F67" s="19"/>
      <c r="G67" s="18"/>
      <c r="H67" s="22"/>
      <c r="I67" s="22"/>
      <c r="J67" s="22"/>
      <c r="K67" s="28"/>
      <c r="L67" s="22"/>
      <c r="M67" s="29"/>
      <c r="N67" s="19"/>
    </row>
    <row r="68" spans="1:14" s="44" customFormat="1" ht="9" x14ac:dyDescent="0.15">
      <c r="A68" s="20" t="s">
        <v>10</v>
      </c>
      <c r="B68" s="24">
        <v>1758505.45</v>
      </c>
      <c r="C68" s="24">
        <v>8722661.6600000001</v>
      </c>
      <c r="D68" s="24">
        <v>3204180.18</v>
      </c>
      <c r="E68" s="25">
        <v>-3759976.03</v>
      </c>
      <c r="F68" s="58"/>
      <c r="G68" s="20" t="s">
        <v>10</v>
      </c>
      <c r="H68" s="24">
        <v>-3759976.03</v>
      </c>
      <c r="I68" s="24">
        <f>+I48+I49+I50+I51+I53+I62+I64+I57</f>
        <v>-1648460.5099999998</v>
      </c>
      <c r="J68" s="69">
        <f>+H68-I68</f>
        <v>-2111515.52</v>
      </c>
      <c r="K68" s="30">
        <f>IF(ISERROR((H68-I68)/ABS(I68)),"",(H68-I68)/ABS(I68))</f>
        <v>-1.2809014878979421</v>
      </c>
      <c r="L68" s="24">
        <v>984537644</v>
      </c>
      <c r="M68" s="31">
        <f>H68/L68</f>
        <v>-3.8190271879538205E-3</v>
      </c>
      <c r="N68" s="58"/>
    </row>
    <row r="69" spans="1:14" s="43" customFormat="1" ht="3" customHeight="1" x14ac:dyDescent="0.15">
      <c r="A69" s="21"/>
      <c r="B69" s="26"/>
      <c r="C69" s="26"/>
      <c r="D69" s="26"/>
      <c r="E69" s="27"/>
      <c r="F69" s="19"/>
      <c r="G69" s="53"/>
      <c r="H69" s="26"/>
      <c r="I69" s="26"/>
      <c r="J69" s="26"/>
      <c r="K69" s="32"/>
      <c r="L69" s="26"/>
      <c r="M69" s="33"/>
      <c r="N69" s="19"/>
    </row>
    <row r="70" spans="1:14" s="43" customFormat="1" ht="5.0999999999999996" customHeight="1" x14ac:dyDescent="0.15">
      <c r="A70" s="18"/>
      <c r="B70" s="22"/>
      <c r="C70" s="22"/>
      <c r="D70" s="22"/>
      <c r="E70" s="23"/>
      <c r="F70" s="19"/>
      <c r="G70" s="21"/>
      <c r="H70" s="22"/>
      <c r="I70" s="22"/>
      <c r="J70" s="22"/>
      <c r="K70" s="28"/>
      <c r="L70" s="22"/>
      <c r="M70" s="29"/>
      <c r="N70" s="19"/>
    </row>
    <row r="71" spans="1:14" s="43" customFormat="1" ht="9" x14ac:dyDescent="0.15">
      <c r="A71" s="18" t="s">
        <v>6</v>
      </c>
      <c r="B71" s="22" t="s">
        <v>105</v>
      </c>
      <c r="C71" s="22" t="s">
        <v>105</v>
      </c>
      <c r="D71" s="22" t="s">
        <v>105</v>
      </c>
      <c r="E71" s="23" t="s">
        <v>105</v>
      </c>
      <c r="F71" s="19"/>
      <c r="G71" s="18" t="s">
        <v>6</v>
      </c>
      <c r="H71" s="22" t="s">
        <v>105</v>
      </c>
      <c r="I71" s="22">
        <v>125273.59</v>
      </c>
      <c r="J71" s="22">
        <v>-125273.59</v>
      </c>
      <c r="K71" s="28" t="str">
        <f t="shared" ref="K71:K73" si="5">IF(ISERROR((H71-I71)/ABS(I71)),"",(H71-I71)/ABS(I71))</f>
        <v/>
      </c>
      <c r="L71" s="22">
        <v>700000</v>
      </c>
      <c r="M71" s="29"/>
      <c r="N71" s="19"/>
    </row>
    <row r="72" spans="1:14" s="43" customFormat="1" ht="9" x14ac:dyDescent="0.15">
      <c r="A72" s="18" t="s">
        <v>78</v>
      </c>
      <c r="B72" s="22">
        <v>18771.37</v>
      </c>
      <c r="C72" s="22" t="s">
        <v>105</v>
      </c>
      <c r="D72" s="22">
        <v>26606.25</v>
      </c>
      <c r="E72" s="23">
        <v>45377.62</v>
      </c>
      <c r="F72" s="19"/>
      <c r="G72" s="18" t="s">
        <v>78</v>
      </c>
      <c r="H72" s="22">
        <v>45377.62</v>
      </c>
      <c r="I72" s="22" t="s">
        <v>105</v>
      </c>
      <c r="J72" s="22">
        <v>45377.62</v>
      </c>
      <c r="K72" s="28" t="str">
        <f t="shared" si="5"/>
        <v/>
      </c>
      <c r="L72" s="22">
        <v>5050000</v>
      </c>
      <c r="M72" s="29">
        <f>H72/L72</f>
        <v>8.9856673267326732E-3</v>
      </c>
      <c r="N72" s="19"/>
    </row>
    <row r="73" spans="1:14" s="43" customFormat="1" ht="9" x14ac:dyDescent="0.15">
      <c r="A73" s="18" t="s">
        <v>57</v>
      </c>
      <c r="B73" s="22" t="s">
        <v>105</v>
      </c>
      <c r="C73" s="22" t="s">
        <v>105</v>
      </c>
      <c r="D73" s="22" t="s">
        <v>105</v>
      </c>
      <c r="E73" s="23" t="s">
        <v>105</v>
      </c>
      <c r="F73" s="19"/>
      <c r="G73" s="18" t="s">
        <v>57</v>
      </c>
      <c r="H73" s="22" t="s">
        <v>105</v>
      </c>
      <c r="I73" s="22">
        <v>361.43</v>
      </c>
      <c r="J73" s="22">
        <v>-361.43</v>
      </c>
      <c r="K73" s="28" t="str">
        <f t="shared" si="5"/>
        <v/>
      </c>
      <c r="L73" s="22">
        <v>525000</v>
      </c>
      <c r="M73" s="29"/>
      <c r="N73" s="19"/>
    </row>
    <row r="74" spans="1:14" s="43" customFormat="1" ht="5.0999999999999996" customHeight="1" x14ac:dyDescent="0.15">
      <c r="A74" s="21"/>
      <c r="B74" s="26"/>
      <c r="C74" s="26"/>
      <c r="D74" s="26"/>
      <c r="E74" s="27"/>
      <c r="F74" s="19"/>
      <c r="G74" s="21"/>
      <c r="H74" s="26"/>
      <c r="I74" s="26"/>
      <c r="J74" s="26"/>
      <c r="K74" s="32"/>
      <c r="L74" s="26"/>
      <c r="M74" s="33"/>
      <c r="N74" s="19"/>
    </row>
    <row r="75" spans="1:14" s="43" customFormat="1" ht="3" customHeight="1" x14ac:dyDescent="0.15">
      <c r="A75" s="18"/>
      <c r="B75" s="22"/>
      <c r="C75" s="22"/>
      <c r="D75" s="22"/>
      <c r="E75" s="23"/>
      <c r="F75" s="19"/>
      <c r="G75" s="18"/>
      <c r="H75" s="22"/>
      <c r="I75" s="22"/>
      <c r="J75" s="22"/>
      <c r="K75" s="28"/>
      <c r="L75" s="22"/>
      <c r="M75" s="29"/>
      <c r="N75" s="19"/>
    </row>
    <row r="76" spans="1:14" s="44" customFormat="1" ht="9" x14ac:dyDescent="0.15">
      <c r="A76" s="20" t="s">
        <v>79</v>
      </c>
      <c r="B76" s="24">
        <v>18771.37</v>
      </c>
      <c r="C76" s="24" t="s">
        <v>105</v>
      </c>
      <c r="D76" s="24">
        <v>26606.25</v>
      </c>
      <c r="E76" s="25">
        <v>45377.62</v>
      </c>
      <c r="F76" s="58"/>
      <c r="G76" s="20" t="s">
        <v>79</v>
      </c>
      <c r="H76" s="24">
        <v>45377.62</v>
      </c>
      <c r="I76" s="24">
        <v>125635.02</v>
      </c>
      <c r="J76" s="24">
        <v>-80257.399999999994</v>
      </c>
      <c r="K76" s="30">
        <f>IF(ISERROR((H76-I76)/ABS(I76)),"",(H76-I76)/ABS(I76))</f>
        <v>-0.63881392306062423</v>
      </c>
      <c r="L76" s="24">
        <v>6275000</v>
      </c>
      <c r="M76" s="31">
        <f>H76/L76</f>
        <v>7.231493227091634E-3</v>
      </c>
      <c r="N76" s="58"/>
    </row>
    <row r="77" spans="1:14" s="43" customFormat="1" ht="3" customHeight="1" x14ac:dyDescent="0.15">
      <c r="A77" s="21"/>
      <c r="B77" s="26"/>
      <c r="C77" s="26"/>
      <c r="D77" s="26"/>
      <c r="E77" s="27"/>
      <c r="F77" s="19"/>
      <c r="G77" s="21"/>
      <c r="H77" s="26"/>
      <c r="I77" s="26"/>
      <c r="J77" s="26"/>
      <c r="K77" s="32"/>
      <c r="L77" s="26"/>
      <c r="M77" s="33"/>
      <c r="N77" s="19"/>
    </row>
    <row r="78" spans="1:14" s="43" customFormat="1" ht="5.0999999999999996" customHeight="1" x14ac:dyDescent="0.15">
      <c r="A78" s="18"/>
      <c r="B78" s="22"/>
      <c r="C78" s="22"/>
      <c r="D78" s="22"/>
      <c r="E78" s="23"/>
      <c r="F78" s="19"/>
      <c r="G78" s="18"/>
      <c r="H78" s="22"/>
      <c r="I78" s="22"/>
      <c r="J78" s="22"/>
      <c r="K78" s="28"/>
      <c r="L78" s="22"/>
      <c r="M78" s="29"/>
      <c r="N78" s="19"/>
    </row>
    <row r="79" spans="1:14" s="43" customFormat="1" ht="9" x14ac:dyDescent="0.15">
      <c r="A79" s="18" t="s">
        <v>7</v>
      </c>
      <c r="B79" s="22" t="s">
        <v>105</v>
      </c>
      <c r="C79" s="22" t="s">
        <v>105</v>
      </c>
      <c r="D79" s="22" t="s">
        <v>105</v>
      </c>
      <c r="E79" s="23" t="s">
        <v>105</v>
      </c>
      <c r="F79" s="19"/>
      <c r="G79" s="18" t="s">
        <v>7</v>
      </c>
      <c r="H79" s="22" t="s">
        <v>105</v>
      </c>
      <c r="I79" s="22" t="s">
        <v>105</v>
      </c>
      <c r="J79" s="22" t="s">
        <v>105</v>
      </c>
      <c r="K79" s="28" t="str">
        <f>IF(ISERROR((H79-I79)/ABS(I79)),"",(H79-I79)/ABS(I79))</f>
        <v/>
      </c>
      <c r="L79" s="22">
        <v>1875000</v>
      </c>
      <c r="M79" s="29"/>
      <c r="N79" s="19"/>
    </row>
    <row r="80" spans="1:14" s="43" customFormat="1" ht="9" x14ac:dyDescent="0.15">
      <c r="A80" s="18" t="s">
        <v>58</v>
      </c>
      <c r="B80" s="22">
        <v>74568.789999999994</v>
      </c>
      <c r="C80" s="22" t="s">
        <v>105</v>
      </c>
      <c r="D80" s="22">
        <v>634.70000000000005</v>
      </c>
      <c r="E80" s="23">
        <v>75203.490000000005</v>
      </c>
      <c r="F80" s="19"/>
      <c r="G80" s="18" t="s">
        <v>58</v>
      </c>
      <c r="H80" s="22">
        <v>75203.490000000005</v>
      </c>
      <c r="I80" s="22">
        <v>65954.240000000005</v>
      </c>
      <c r="J80" s="22">
        <v>9249.25</v>
      </c>
      <c r="K80" s="28">
        <f>IF(ISERROR((H80-I80)/ABS(I80)),"",(H80-I80)/ABS(I80))</f>
        <v>0.14023738276720343</v>
      </c>
      <c r="L80" s="22">
        <v>2575000</v>
      </c>
      <c r="M80" s="29">
        <f>H80/L80</f>
        <v>2.9205238834951457E-2</v>
      </c>
      <c r="N80" s="19"/>
    </row>
    <row r="81" spans="1:14" s="43" customFormat="1" ht="9" x14ac:dyDescent="0.15">
      <c r="A81" s="18" t="s">
        <v>59</v>
      </c>
      <c r="B81" s="22">
        <v>1674.88</v>
      </c>
      <c r="C81" s="22" t="s">
        <v>105</v>
      </c>
      <c r="D81" s="22">
        <v>2275.4299999999998</v>
      </c>
      <c r="E81" s="23">
        <v>3950.31</v>
      </c>
      <c r="F81" s="19"/>
      <c r="G81" s="18" t="s">
        <v>59</v>
      </c>
      <c r="H81" s="22">
        <v>3950.31</v>
      </c>
      <c r="I81" s="22">
        <v>9832.59</v>
      </c>
      <c r="J81" s="22">
        <v>-5882.28</v>
      </c>
      <c r="K81" s="28">
        <f>IF(ISERROR((H81-I81)/ABS(I81)),"",(H81-I81)/ABS(I81))</f>
        <v>-0.5982431892309148</v>
      </c>
      <c r="L81" s="22">
        <v>2150000</v>
      </c>
      <c r="M81" s="29">
        <f>H81/L81</f>
        <v>1.8373534883720931E-3</v>
      </c>
      <c r="N81" s="19"/>
    </row>
    <row r="82" spans="1:14" s="43" customFormat="1" ht="5.0999999999999996" customHeight="1" x14ac:dyDescent="0.15">
      <c r="A82" s="21"/>
      <c r="B82" s="26"/>
      <c r="C82" s="26"/>
      <c r="D82" s="26"/>
      <c r="E82" s="27"/>
      <c r="F82" s="19"/>
      <c r="G82" s="21"/>
      <c r="H82" s="26"/>
      <c r="I82" s="26"/>
      <c r="J82" s="26"/>
      <c r="K82" s="32"/>
      <c r="L82" s="26"/>
      <c r="M82" s="33"/>
      <c r="N82" s="19"/>
    </row>
    <row r="83" spans="1:14" s="43" customFormat="1" ht="3" customHeight="1" x14ac:dyDescent="0.15">
      <c r="A83" s="18"/>
      <c r="B83" s="22"/>
      <c r="C83" s="22"/>
      <c r="D83" s="22"/>
      <c r="E83" s="23"/>
      <c r="F83" s="19"/>
      <c r="G83" s="18"/>
      <c r="H83" s="22"/>
      <c r="I83" s="22"/>
      <c r="J83" s="22"/>
      <c r="K83" s="28"/>
      <c r="L83" s="22"/>
      <c r="M83" s="29"/>
      <c r="N83" s="19"/>
    </row>
    <row r="84" spans="1:14" s="44" customFormat="1" ht="9" x14ac:dyDescent="0.15">
      <c r="A84" s="20" t="s">
        <v>80</v>
      </c>
      <c r="B84" s="24">
        <v>95015.039999999994</v>
      </c>
      <c r="C84" s="24" t="s">
        <v>105</v>
      </c>
      <c r="D84" s="24">
        <v>29516.38</v>
      </c>
      <c r="E84" s="25">
        <v>124531.42</v>
      </c>
      <c r="F84" s="58"/>
      <c r="G84" s="20" t="s">
        <v>80</v>
      </c>
      <c r="H84" s="24">
        <v>124531.42</v>
      </c>
      <c r="I84" s="24">
        <v>201421.85</v>
      </c>
      <c r="J84" s="24">
        <v>-76890.429999999993</v>
      </c>
      <c r="K84" s="30">
        <f>IF(ISERROR((H84-I84)/ABS(I84)),"",(H84-I84)/ABS(I84))</f>
        <v>-0.38173827715314901</v>
      </c>
      <c r="L84" s="24">
        <v>12875000</v>
      </c>
      <c r="M84" s="31">
        <f>H84/L84</f>
        <v>9.6723433009708731E-3</v>
      </c>
      <c r="N84" s="58"/>
    </row>
    <row r="85" spans="1:14" s="43" customFormat="1" ht="3" customHeight="1" x14ac:dyDescent="0.15">
      <c r="A85" s="21"/>
      <c r="B85" s="26"/>
      <c r="C85" s="26"/>
      <c r="D85" s="26"/>
      <c r="E85" s="27"/>
      <c r="F85" s="19"/>
      <c r="G85" s="21"/>
      <c r="H85" s="26"/>
      <c r="I85" s="26"/>
      <c r="J85" s="26"/>
      <c r="K85" s="32" t="str">
        <f>IF(ISERROR((H85-I85)/ABS(I85)),"",(H85-I85)/ABS(I85))</f>
        <v/>
      </c>
      <c r="L85" s="26"/>
      <c r="M85" s="33"/>
      <c r="N85" s="19"/>
    </row>
    <row r="86" spans="1:14" s="43" customFormat="1" ht="9.9499999999999993" customHeight="1" x14ac:dyDescent="0.15">
      <c r="A86" s="21"/>
      <c r="B86" s="26"/>
      <c r="C86" s="26"/>
      <c r="D86" s="26"/>
      <c r="E86" s="27"/>
      <c r="F86" s="19"/>
      <c r="G86" s="21"/>
      <c r="H86" s="26"/>
      <c r="I86" s="26"/>
      <c r="J86" s="26"/>
      <c r="K86" s="32" t="str">
        <f>IF(ISERROR((H86-I86)/ABS(I86)),"",(H86-I86)/ABS(I86))</f>
        <v/>
      </c>
      <c r="L86" s="26"/>
      <c r="M86" s="33"/>
      <c r="N86" s="19"/>
    </row>
    <row r="87" spans="1:14" s="43" customFormat="1" ht="3" customHeight="1" x14ac:dyDescent="0.15">
      <c r="A87" s="18"/>
      <c r="B87" s="22"/>
      <c r="C87" s="22"/>
      <c r="D87" s="22"/>
      <c r="E87" s="23"/>
      <c r="F87" s="19"/>
      <c r="G87" s="18"/>
      <c r="H87" s="22"/>
      <c r="I87" s="22"/>
      <c r="J87" s="22"/>
      <c r="K87" s="28" t="str">
        <f>IF(ISERROR((H87-I87)/ABS(I87)),"",(H87-I87)/ABS(I87))</f>
        <v/>
      </c>
      <c r="L87" s="22"/>
      <c r="M87" s="29"/>
      <c r="N87" s="19"/>
    </row>
    <row r="88" spans="1:14" s="44" customFormat="1" ht="9" x14ac:dyDescent="0.15">
      <c r="A88" s="20" t="s">
        <v>81</v>
      </c>
      <c r="B88" s="24">
        <f>+B45+B68+B84</f>
        <v>5047934.6199999992</v>
      </c>
      <c r="C88" s="24">
        <f>+C68+C45</f>
        <v>18786200.370000001</v>
      </c>
      <c r="D88" s="24">
        <f t="shared" ref="D88" si="6">+D45+D68+D84</f>
        <v>4841231.5200000005</v>
      </c>
      <c r="E88" s="25">
        <f>+B88-C88+D88</f>
        <v>-8897034.2300000004</v>
      </c>
      <c r="F88" s="58"/>
      <c r="G88" s="20" t="s">
        <v>81</v>
      </c>
      <c r="H88" s="24">
        <f>+H45+H68+H84</f>
        <v>-8897034.2299999986</v>
      </c>
      <c r="I88" s="24">
        <f>+I45+I68+I84</f>
        <v>-5615399.8800000008</v>
      </c>
      <c r="J88" s="24">
        <f>+H88-I88</f>
        <v>-3281634.3499999978</v>
      </c>
      <c r="K88" s="30">
        <f>IF(ISERROR((H88-I88)/ABS(I88)),"",(H88-I88)/ABS(I88))</f>
        <v>-0.58439904906647488</v>
      </c>
      <c r="L88" s="24">
        <v>2052610094</v>
      </c>
      <c r="M88" s="31">
        <f>H88/L88</f>
        <v>-4.3344979428908519E-3</v>
      </c>
      <c r="N88" s="58"/>
    </row>
    <row r="89" spans="1:14" s="43" customFormat="1" ht="3" customHeight="1" x14ac:dyDescent="0.15">
      <c r="A89" s="21"/>
      <c r="B89" s="26"/>
      <c r="C89" s="26"/>
      <c r="D89" s="26"/>
      <c r="E89" s="27"/>
      <c r="F89" s="19"/>
      <c r="G89" s="21"/>
      <c r="H89" s="26"/>
      <c r="I89" s="26"/>
      <c r="J89" s="26"/>
      <c r="K89" s="32"/>
      <c r="L89" s="26"/>
      <c r="M89" s="33"/>
      <c r="N89" s="19"/>
    </row>
    <row r="90" spans="1:14" s="43" customFormat="1" ht="5.0999999999999996" customHeight="1" x14ac:dyDescent="0.15">
      <c r="A90" s="18"/>
      <c r="B90" s="22"/>
      <c r="C90" s="22"/>
      <c r="D90" s="22"/>
      <c r="E90" s="23"/>
      <c r="F90" s="19"/>
      <c r="G90" s="18"/>
      <c r="H90" s="22"/>
      <c r="I90" s="22"/>
      <c r="J90" s="22"/>
      <c r="K90" s="28"/>
      <c r="L90" s="22"/>
      <c r="M90" s="29"/>
      <c r="N90" s="19"/>
    </row>
    <row r="91" spans="1:14" s="43" customFormat="1" ht="9" customHeight="1" x14ac:dyDescent="0.15">
      <c r="A91" s="18" t="s">
        <v>60</v>
      </c>
      <c r="B91" s="22"/>
      <c r="C91" s="22"/>
      <c r="D91" s="22"/>
      <c r="E91" s="23"/>
      <c r="F91" s="19"/>
      <c r="G91" s="18" t="s">
        <v>60</v>
      </c>
      <c r="H91" s="22"/>
      <c r="I91" s="22"/>
      <c r="J91" s="22"/>
      <c r="K91" s="28"/>
      <c r="L91" s="22"/>
      <c r="M91" s="29"/>
      <c r="N91" s="19"/>
    </row>
    <row r="92" spans="1:14" s="43" customFormat="1" ht="9" x14ac:dyDescent="0.15">
      <c r="A92" s="18" t="s">
        <v>62</v>
      </c>
      <c r="B92" s="22" t="s">
        <v>105</v>
      </c>
      <c r="C92" s="22" t="s">
        <v>105</v>
      </c>
      <c r="D92" s="22" t="s">
        <v>105</v>
      </c>
      <c r="E92" s="23" t="s">
        <v>105</v>
      </c>
      <c r="F92" s="19"/>
      <c r="G92" s="18" t="s">
        <v>62</v>
      </c>
      <c r="H92" s="22" t="s">
        <v>105</v>
      </c>
      <c r="I92" s="22" t="s">
        <v>105</v>
      </c>
      <c r="J92" s="22" t="s">
        <v>105</v>
      </c>
      <c r="K92" s="28" t="str">
        <f>IF(ISERROR((H92-I92)/ABS(I92)),"",(H92-I92)/ABS(I92))</f>
        <v/>
      </c>
      <c r="L92" s="22">
        <v>180429000</v>
      </c>
      <c r="M92" s="29"/>
      <c r="N92" s="19"/>
    </row>
    <row r="93" spans="1:14" s="43" customFormat="1" ht="9" x14ac:dyDescent="0.15">
      <c r="A93" s="18" t="s">
        <v>61</v>
      </c>
      <c r="B93" s="22" t="s">
        <v>105</v>
      </c>
      <c r="C93" s="22" t="s">
        <v>105</v>
      </c>
      <c r="D93" s="22" t="s">
        <v>105</v>
      </c>
      <c r="E93" s="23" t="s">
        <v>105</v>
      </c>
      <c r="F93" s="19"/>
      <c r="G93" s="18" t="s">
        <v>61</v>
      </c>
      <c r="H93" s="22" t="s">
        <v>105</v>
      </c>
      <c r="I93" s="22" t="s">
        <v>105</v>
      </c>
      <c r="J93" s="22" t="s">
        <v>105</v>
      </c>
      <c r="K93" s="28" t="str">
        <f>IF(ISERROR((H93-I93)/ABS(I93)),"",(H93-I93)/ABS(I93))</f>
        <v/>
      </c>
      <c r="L93" s="22">
        <v>107155920</v>
      </c>
      <c r="M93" s="29"/>
      <c r="N93" s="19"/>
    </row>
    <row r="94" spans="1:14" s="43" customFormat="1" ht="5.0999999999999996" customHeight="1" x14ac:dyDescent="0.15">
      <c r="A94" s="21"/>
      <c r="B94" s="26"/>
      <c r="C94" s="26"/>
      <c r="D94" s="26"/>
      <c r="E94" s="27"/>
      <c r="F94" s="19"/>
      <c r="G94" s="21"/>
      <c r="H94" s="26"/>
      <c r="I94" s="26"/>
      <c r="J94" s="26"/>
      <c r="K94" s="32"/>
      <c r="L94" s="26"/>
      <c r="M94" s="33"/>
      <c r="N94" s="19"/>
    </row>
    <row r="95" spans="1:14" s="43" customFormat="1" ht="3" customHeight="1" x14ac:dyDescent="0.15">
      <c r="A95" s="21"/>
      <c r="B95" s="22"/>
      <c r="C95" s="22"/>
      <c r="D95" s="22"/>
      <c r="E95" s="23"/>
      <c r="F95" s="19"/>
      <c r="G95" s="18"/>
      <c r="H95" s="22"/>
      <c r="I95" s="22"/>
      <c r="J95" s="22"/>
      <c r="K95" s="28"/>
      <c r="L95" s="22"/>
      <c r="M95" s="29"/>
      <c r="N95" s="19"/>
    </row>
    <row r="96" spans="1:14" s="44" customFormat="1" ht="9" x14ac:dyDescent="0.15">
      <c r="A96" s="20" t="s">
        <v>45</v>
      </c>
      <c r="B96" s="24" t="s">
        <v>105</v>
      </c>
      <c r="C96" s="24" t="s">
        <v>105</v>
      </c>
      <c r="D96" s="24" t="s">
        <v>105</v>
      </c>
      <c r="E96" s="25" t="s">
        <v>105</v>
      </c>
      <c r="F96" s="58"/>
      <c r="G96" s="20" t="s">
        <v>45</v>
      </c>
      <c r="H96" s="69" t="s">
        <v>105</v>
      </c>
      <c r="I96" s="24" t="s">
        <v>105</v>
      </c>
      <c r="J96" s="24" t="s">
        <v>105</v>
      </c>
      <c r="K96" s="30" t="str">
        <f>IF(ISERROR((H96-I96)/ABS(I96)),"",(H96-I96)/ABS(I96))</f>
        <v/>
      </c>
      <c r="L96" s="24">
        <v>287584920</v>
      </c>
      <c r="M96" s="31"/>
      <c r="N96" s="58"/>
    </row>
    <row r="97" spans="1:14" s="43" customFormat="1" ht="3" customHeight="1" x14ac:dyDescent="0.15">
      <c r="A97" s="21"/>
      <c r="B97" s="26"/>
      <c r="C97" s="26"/>
      <c r="D97" s="26"/>
      <c r="E97" s="27"/>
      <c r="F97" s="19"/>
      <c r="G97" s="21"/>
      <c r="H97" s="26"/>
      <c r="I97" s="26"/>
      <c r="J97" s="26"/>
      <c r="K97" s="32"/>
      <c r="L97" s="26"/>
      <c r="M97" s="33"/>
      <c r="N97" s="19"/>
    </row>
    <row r="98" spans="1:14" s="43" customFormat="1" ht="5.0999999999999996" customHeight="1" x14ac:dyDescent="0.15">
      <c r="A98" s="18"/>
      <c r="B98" s="22"/>
      <c r="C98" s="22"/>
      <c r="D98" s="22"/>
      <c r="E98" s="23"/>
      <c r="F98" s="19"/>
      <c r="G98" s="18"/>
      <c r="H98" s="22"/>
      <c r="I98" s="22"/>
      <c r="J98" s="22"/>
      <c r="K98" s="28"/>
      <c r="L98" s="22"/>
      <c r="M98" s="29"/>
      <c r="N98" s="19"/>
    </row>
    <row r="99" spans="1:14" s="43" customFormat="1" ht="9" customHeight="1" x14ac:dyDescent="0.15">
      <c r="A99" s="18" t="s">
        <v>38</v>
      </c>
      <c r="B99" s="22"/>
      <c r="C99" s="22"/>
      <c r="D99" s="22"/>
      <c r="E99" s="23"/>
      <c r="F99" s="19"/>
      <c r="G99" s="18" t="s">
        <v>38</v>
      </c>
      <c r="H99" s="22"/>
      <c r="I99" s="22"/>
      <c r="J99" s="22"/>
      <c r="K99" s="28"/>
      <c r="L99" s="22"/>
      <c r="M99" s="29"/>
      <c r="N99" s="19"/>
    </row>
    <row r="100" spans="1:14" s="43" customFormat="1" ht="9" customHeight="1" x14ac:dyDescent="0.15">
      <c r="A100" s="18" t="s">
        <v>82</v>
      </c>
      <c r="B100" s="22"/>
      <c r="C100" s="22"/>
      <c r="D100" s="22"/>
      <c r="E100" s="23"/>
      <c r="F100" s="19"/>
      <c r="G100" s="18" t="s">
        <v>82</v>
      </c>
      <c r="H100" s="22"/>
      <c r="I100" s="22"/>
      <c r="J100" s="22"/>
      <c r="K100" s="28"/>
      <c r="L100" s="22"/>
      <c r="M100" s="29"/>
      <c r="N100" s="19"/>
    </row>
    <row r="101" spans="1:14" s="43" customFormat="1" ht="9" x14ac:dyDescent="0.15">
      <c r="A101" s="18" t="s">
        <v>43</v>
      </c>
      <c r="B101" s="22" t="s">
        <v>105</v>
      </c>
      <c r="C101" s="22" t="s">
        <v>105</v>
      </c>
      <c r="D101" s="22" t="s">
        <v>105</v>
      </c>
      <c r="E101" s="23" t="s">
        <v>105</v>
      </c>
      <c r="F101" s="19"/>
      <c r="G101" s="18" t="s">
        <v>43</v>
      </c>
      <c r="H101" s="22" t="s">
        <v>105</v>
      </c>
      <c r="I101" s="22" t="s">
        <v>105</v>
      </c>
      <c r="J101" s="22" t="s">
        <v>105</v>
      </c>
      <c r="K101" s="28" t="str">
        <f>IF(ISERROR((H101-I101)/ABS(I101)),"",(H101-I101)/ABS(I101))</f>
        <v/>
      </c>
      <c r="L101" s="22">
        <v>40771</v>
      </c>
      <c r="M101" s="29"/>
      <c r="N101" s="19"/>
    </row>
    <row r="102" spans="1:14" s="43" customFormat="1" ht="9" x14ac:dyDescent="0.15">
      <c r="A102" s="18" t="s">
        <v>89</v>
      </c>
      <c r="B102" s="22" t="s">
        <v>105</v>
      </c>
      <c r="C102" s="22" t="s">
        <v>105</v>
      </c>
      <c r="D102" s="22" t="s">
        <v>105</v>
      </c>
      <c r="E102" s="23" t="s">
        <v>105</v>
      </c>
      <c r="F102" s="19"/>
      <c r="G102" s="18" t="s">
        <v>8</v>
      </c>
      <c r="H102" s="22" t="s">
        <v>105</v>
      </c>
      <c r="I102" s="22" t="s">
        <v>105</v>
      </c>
      <c r="J102" s="22" t="s">
        <v>105</v>
      </c>
      <c r="K102" s="28" t="str">
        <f>IF(ISERROR((H102-I102)/ABS(I102)),"",(H102-I102)/ABS(I102))</f>
        <v/>
      </c>
      <c r="L102" s="22">
        <v>7365449</v>
      </c>
      <c r="M102" s="29"/>
      <c r="N102" s="19"/>
    </row>
    <row r="103" spans="1:14" s="43" customFormat="1" ht="9" x14ac:dyDescent="0.15">
      <c r="A103" s="18" t="s">
        <v>4</v>
      </c>
      <c r="B103" s="22"/>
      <c r="C103" s="22"/>
      <c r="D103" s="22"/>
      <c r="E103" s="23"/>
      <c r="F103" s="19"/>
      <c r="G103" s="18" t="s">
        <v>4</v>
      </c>
      <c r="H103" s="22"/>
      <c r="I103" s="22"/>
      <c r="J103" s="22"/>
      <c r="K103" s="28"/>
      <c r="L103" s="22"/>
      <c r="M103" s="29"/>
      <c r="N103" s="19"/>
    </row>
    <row r="104" spans="1:14" s="43" customFormat="1" ht="9" x14ac:dyDescent="0.15">
      <c r="A104" s="18" t="s">
        <v>87</v>
      </c>
      <c r="B104" s="22" t="s">
        <v>105</v>
      </c>
      <c r="C104" s="22" t="s">
        <v>105</v>
      </c>
      <c r="D104" s="22" t="s">
        <v>105</v>
      </c>
      <c r="E104" s="23" t="s">
        <v>105</v>
      </c>
      <c r="F104" s="19"/>
      <c r="G104" s="18" t="s">
        <v>43</v>
      </c>
      <c r="H104" s="22" t="s">
        <v>105</v>
      </c>
      <c r="I104" s="22" t="s">
        <v>105</v>
      </c>
      <c r="J104" s="22" t="s">
        <v>105</v>
      </c>
      <c r="K104" s="28" t="str">
        <f>IF(ISERROR((H104-I104)/ABS(I104)),"",(H104-I104)/ABS(I104))</f>
        <v/>
      </c>
      <c r="L104" s="22">
        <v>1003</v>
      </c>
      <c r="M104" s="29"/>
      <c r="N104" s="19"/>
    </row>
    <row r="105" spans="1:14" s="43" customFormat="1" ht="9" x14ac:dyDescent="0.15">
      <c r="A105" s="66" t="s">
        <v>91</v>
      </c>
      <c r="B105" s="22" t="s">
        <v>105</v>
      </c>
      <c r="C105" s="22" t="s">
        <v>105</v>
      </c>
      <c r="D105" s="22" t="s">
        <v>105</v>
      </c>
      <c r="E105" s="23" t="s">
        <v>105</v>
      </c>
      <c r="F105" s="19"/>
      <c r="G105" s="67" t="s">
        <v>90</v>
      </c>
      <c r="H105" s="22" t="s">
        <v>105</v>
      </c>
      <c r="I105" s="22" t="s">
        <v>105</v>
      </c>
      <c r="J105" s="22" t="s">
        <v>105</v>
      </c>
      <c r="K105" s="28" t="str">
        <f>IF(ISERROR((H105-I105)/ABS(I105)),"",(H105-I105)/ABS(I105))</f>
        <v/>
      </c>
      <c r="L105" s="22">
        <v>-59891923</v>
      </c>
      <c r="M105" s="29"/>
      <c r="N105" s="19"/>
    </row>
    <row r="106" spans="1:14" s="43" customFormat="1" ht="9" x14ac:dyDescent="0.15">
      <c r="A106" s="18" t="s">
        <v>88</v>
      </c>
      <c r="B106" s="22" t="s">
        <v>105</v>
      </c>
      <c r="C106" s="22" t="s">
        <v>105</v>
      </c>
      <c r="D106" s="22" t="s">
        <v>105</v>
      </c>
      <c r="E106" s="23" t="s">
        <v>105</v>
      </c>
      <c r="F106" s="19"/>
      <c r="G106" s="18" t="s">
        <v>88</v>
      </c>
      <c r="H106" s="22" t="s">
        <v>105</v>
      </c>
      <c r="I106" s="22" t="s">
        <v>105</v>
      </c>
      <c r="J106" s="22" t="s">
        <v>105</v>
      </c>
      <c r="K106" s="28" t="str">
        <f>IF(ISERROR((H106-I106)/ABS(I106)),"",(H106-I106)/ABS(I106))</f>
        <v/>
      </c>
      <c r="L106" s="22">
        <v>-342281</v>
      </c>
      <c r="M106" s="29"/>
      <c r="N106" s="19"/>
    </row>
    <row r="107" spans="1:14" s="43" customFormat="1" ht="9" x14ac:dyDescent="0.15">
      <c r="A107" s="18" t="s">
        <v>55</v>
      </c>
      <c r="B107" s="22"/>
      <c r="C107" s="22"/>
      <c r="D107" s="22"/>
      <c r="E107" s="23"/>
      <c r="F107" s="19"/>
      <c r="G107" s="18" t="s">
        <v>55</v>
      </c>
      <c r="H107" s="24"/>
      <c r="I107" s="22"/>
      <c r="J107" s="22"/>
      <c r="K107" s="28"/>
      <c r="L107" s="22"/>
      <c r="M107" s="29"/>
      <c r="N107" s="19"/>
    </row>
    <row r="108" spans="1:14" s="43" customFormat="1" ht="9" x14ac:dyDescent="0.15">
      <c r="A108" s="18" t="s">
        <v>89</v>
      </c>
      <c r="B108" s="22" t="s">
        <v>105</v>
      </c>
      <c r="C108" s="22" t="s">
        <v>105</v>
      </c>
      <c r="D108" s="22" t="s">
        <v>105</v>
      </c>
      <c r="E108" s="23" t="s">
        <v>105</v>
      </c>
      <c r="F108" s="19"/>
      <c r="G108" s="18" t="s">
        <v>8</v>
      </c>
      <c r="H108" s="22" t="s">
        <v>105</v>
      </c>
      <c r="I108" s="22" t="s">
        <v>105</v>
      </c>
      <c r="J108" s="22" t="s">
        <v>105</v>
      </c>
      <c r="K108" s="28" t="str">
        <f>IF(ISERROR((H108-I108)/ABS(I108)),"",(H108-I108)/ABS(I108))</f>
        <v/>
      </c>
      <c r="L108" s="22">
        <v>5252580</v>
      </c>
      <c r="M108" s="29"/>
      <c r="N108" s="19"/>
    </row>
    <row r="109" spans="1:14" s="43" customFormat="1" ht="9" x14ac:dyDescent="0.15">
      <c r="A109" s="18" t="s">
        <v>5</v>
      </c>
      <c r="B109" s="22"/>
      <c r="C109" s="22"/>
      <c r="D109" s="22"/>
      <c r="E109" s="23"/>
      <c r="F109" s="19"/>
      <c r="G109" s="18" t="s">
        <v>5</v>
      </c>
      <c r="H109" s="22"/>
      <c r="I109" s="22"/>
      <c r="J109" s="22"/>
      <c r="K109" s="28"/>
      <c r="L109" s="22"/>
      <c r="M109" s="29"/>
      <c r="N109" s="19"/>
    </row>
    <row r="110" spans="1:14" s="43" customFormat="1" ht="9" x14ac:dyDescent="0.15">
      <c r="A110" s="18" t="s">
        <v>87</v>
      </c>
      <c r="B110" s="22" t="s">
        <v>105</v>
      </c>
      <c r="C110" s="22" t="s">
        <v>105</v>
      </c>
      <c r="D110" s="22" t="s">
        <v>105</v>
      </c>
      <c r="E110" s="23" t="s">
        <v>105</v>
      </c>
      <c r="F110" s="19"/>
      <c r="G110" s="18" t="s">
        <v>43</v>
      </c>
      <c r="H110" s="22" t="s">
        <v>105</v>
      </c>
      <c r="I110" s="22" t="s">
        <v>105</v>
      </c>
      <c r="J110" s="22" t="s">
        <v>105</v>
      </c>
      <c r="K110" s="28" t="str">
        <f>IF(ISERROR((H110-I110)/ABS(I110)),"",(H110-I110)/ABS(I110))</f>
        <v/>
      </c>
      <c r="L110" s="22">
        <v>38798</v>
      </c>
      <c r="M110" s="29"/>
      <c r="N110" s="19"/>
    </row>
    <row r="111" spans="1:14" s="43" customFormat="1" ht="9" x14ac:dyDescent="0.15">
      <c r="A111" s="18" t="s">
        <v>89</v>
      </c>
      <c r="B111" s="22" t="s">
        <v>105</v>
      </c>
      <c r="C111" s="22" t="s">
        <v>105</v>
      </c>
      <c r="D111" s="22" t="s">
        <v>105</v>
      </c>
      <c r="E111" s="23" t="s">
        <v>105</v>
      </c>
      <c r="F111" s="19"/>
      <c r="G111" s="18" t="s">
        <v>8</v>
      </c>
      <c r="H111" s="22" t="s">
        <v>105</v>
      </c>
      <c r="I111" s="22" t="s">
        <v>105</v>
      </c>
      <c r="J111" s="22" t="s">
        <v>105</v>
      </c>
      <c r="K111" s="28" t="str">
        <f>IF(ISERROR((H111-I111)/ABS(I111)),"",(H111-I111)/ABS(I111))</f>
        <v/>
      </c>
      <c r="L111" s="22">
        <v>2862862</v>
      </c>
      <c r="M111" s="29"/>
      <c r="N111" s="19"/>
    </row>
    <row r="112" spans="1:14" s="43" customFormat="1" ht="5.0999999999999996" customHeight="1" x14ac:dyDescent="0.15">
      <c r="A112" s="21"/>
      <c r="B112" s="26"/>
      <c r="C112" s="26"/>
      <c r="D112" s="26"/>
      <c r="E112" s="27"/>
      <c r="F112" s="19"/>
      <c r="G112" s="21"/>
      <c r="H112" s="26"/>
      <c r="I112" s="26"/>
      <c r="J112" s="26"/>
      <c r="K112" s="32"/>
      <c r="L112" s="26"/>
      <c r="M112" s="33"/>
      <c r="N112" s="19"/>
    </row>
    <row r="113" spans="1:14" s="43" customFormat="1" ht="3" customHeight="1" x14ac:dyDescent="0.15">
      <c r="A113" s="18"/>
      <c r="B113" s="22"/>
      <c r="C113" s="22"/>
      <c r="D113" s="22"/>
      <c r="E113" s="23"/>
      <c r="F113" s="19"/>
      <c r="G113" s="18"/>
      <c r="H113" s="22"/>
      <c r="I113" s="22"/>
      <c r="J113" s="22"/>
      <c r="K113" s="28"/>
      <c r="L113" s="22"/>
      <c r="M113" s="29"/>
      <c r="N113" s="19"/>
    </row>
    <row r="114" spans="1:14" s="44" customFormat="1" ht="9" x14ac:dyDescent="0.15">
      <c r="A114" s="20" t="s">
        <v>46</v>
      </c>
      <c r="B114" s="24" t="s">
        <v>105</v>
      </c>
      <c r="C114" s="24" t="s">
        <v>105</v>
      </c>
      <c r="D114" s="24" t="s">
        <v>105</v>
      </c>
      <c r="E114" s="25" t="s">
        <v>105</v>
      </c>
      <c r="F114" s="58"/>
      <c r="G114" s="20" t="s">
        <v>46</v>
      </c>
      <c r="H114" s="24" t="s">
        <v>105</v>
      </c>
      <c r="I114" s="24" t="s">
        <v>105</v>
      </c>
      <c r="J114" s="24" t="s">
        <v>105</v>
      </c>
      <c r="K114" s="30" t="str">
        <f>IF(ISERROR((H114-I114)/ABS(I114)),"",(H114-I114)/ABS(I114))</f>
        <v/>
      </c>
      <c r="L114" s="24">
        <v>-44672741</v>
      </c>
      <c r="M114" s="31"/>
      <c r="N114" s="58"/>
    </row>
    <row r="115" spans="1:14" s="43" customFormat="1" ht="3" customHeight="1" x14ac:dyDescent="0.15">
      <c r="A115" s="21"/>
      <c r="B115" s="26"/>
      <c r="C115" s="26"/>
      <c r="D115" s="26"/>
      <c r="E115" s="27"/>
      <c r="F115" s="19"/>
      <c r="G115" s="21"/>
      <c r="H115" s="26"/>
      <c r="I115" s="26"/>
      <c r="J115" s="26"/>
      <c r="K115" s="32"/>
      <c r="L115" s="26"/>
      <c r="M115" s="33"/>
      <c r="N115" s="19"/>
    </row>
    <row r="116" spans="1:14" s="43" customFormat="1" ht="8.1" customHeight="1" x14ac:dyDescent="0.15">
      <c r="A116" s="21"/>
      <c r="B116" s="26"/>
      <c r="C116" s="26"/>
      <c r="D116" s="26"/>
      <c r="E116" s="27"/>
      <c r="F116" s="19"/>
      <c r="G116" s="21"/>
      <c r="H116" s="26"/>
      <c r="I116" s="26"/>
      <c r="J116" s="26"/>
      <c r="K116" s="32"/>
      <c r="L116" s="26"/>
      <c r="M116" s="33"/>
      <c r="N116" s="19"/>
    </row>
    <row r="117" spans="1:14" s="43" customFormat="1" ht="3" customHeight="1" x14ac:dyDescent="0.15">
      <c r="A117" s="18"/>
      <c r="B117" s="22"/>
      <c r="C117" s="22"/>
      <c r="D117" s="22"/>
      <c r="E117" s="23"/>
      <c r="F117" s="19"/>
      <c r="G117" s="18"/>
      <c r="H117" s="22"/>
      <c r="I117" s="22"/>
      <c r="J117" s="22"/>
      <c r="K117" s="28"/>
      <c r="L117" s="22"/>
      <c r="M117" s="29"/>
      <c r="N117" s="19"/>
    </row>
    <row r="118" spans="1:14" s="44" customFormat="1" ht="9" x14ac:dyDescent="0.15">
      <c r="A118" s="20" t="s">
        <v>83</v>
      </c>
      <c r="B118" s="24" t="s">
        <v>105</v>
      </c>
      <c r="C118" s="24" t="s">
        <v>105</v>
      </c>
      <c r="D118" s="24" t="s">
        <v>105</v>
      </c>
      <c r="E118" s="25" t="s">
        <v>105</v>
      </c>
      <c r="F118" s="58"/>
      <c r="G118" s="20" t="s">
        <v>83</v>
      </c>
      <c r="H118" s="24" t="s">
        <v>105</v>
      </c>
      <c r="I118" s="24" t="s">
        <v>105</v>
      </c>
      <c r="J118" s="24" t="s">
        <v>105</v>
      </c>
      <c r="K118" s="30" t="str">
        <f>IF(ISERROR((H118-I118)/ABS(I118)),"",(H118-I118)/ABS(I118))</f>
        <v/>
      </c>
      <c r="L118" s="24">
        <v>242912179</v>
      </c>
      <c r="M118" s="31"/>
      <c r="N118" s="58"/>
    </row>
    <row r="119" spans="1:14" s="43" customFormat="1" ht="3" customHeight="1" x14ac:dyDescent="0.15">
      <c r="A119" s="21"/>
      <c r="B119" s="26"/>
      <c r="C119" s="26"/>
      <c r="D119" s="26"/>
      <c r="E119" s="27"/>
      <c r="F119" s="19"/>
      <c r="G119" s="21"/>
      <c r="H119" s="26"/>
      <c r="I119" s="26"/>
      <c r="J119" s="26"/>
      <c r="K119" s="32"/>
      <c r="L119" s="26"/>
      <c r="M119" s="33"/>
      <c r="N119" s="19"/>
    </row>
    <row r="120" spans="1:14" s="43" customFormat="1" ht="8.1" customHeight="1" x14ac:dyDescent="0.15">
      <c r="A120" s="60"/>
      <c r="B120" s="26"/>
      <c r="C120" s="26"/>
      <c r="D120" s="26"/>
      <c r="E120" s="27"/>
      <c r="F120" s="19"/>
      <c r="G120" s="55"/>
      <c r="H120" s="26"/>
      <c r="I120" s="26"/>
      <c r="J120" s="26"/>
      <c r="K120" s="32"/>
      <c r="L120" s="26"/>
      <c r="M120" s="33"/>
      <c r="N120" s="19"/>
    </row>
    <row r="121" spans="1:14" s="43" customFormat="1" ht="3" customHeight="1" x14ac:dyDescent="0.15">
      <c r="A121" s="18"/>
      <c r="B121" s="22"/>
      <c r="C121" s="22"/>
      <c r="D121" s="22"/>
      <c r="E121" s="23"/>
      <c r="F121" s="19"/>
      <c r="G121" s="18"/>
      <c r="H121" s="22"/>
      <c r="I121" s="22"/>
      <c r="J121" s="22"/>
      <c r="K121" s="34"/>
      <c r="L121" s="22"/>
      <c r="M121" s="29"/>
      <c r="N121" s="19"/>
    </row>
    <row r="122" spans="1:14" s="44" customFormat="1" ht="9" x14ac:dyDescent="0.15">
      <c r="A122" s="20" t="s">
        <v>9</v>
      </c>
      <c r="B122" s="24">
        <f>+B88</f>
        <v>5047934.6199999992</v>
      </c>
      <c r="C122" s="24">
        <f t="shared" ref="C122:D122" si="7">+C88</f>
        <v>18786200.370000001</v>
      </c>
      <c r="D122" s="24">
        <f t="shared" si="7"/>
        <v>4841231.5200000005</v>
      </c>
      <c r="E122" s="25">
        <f>+B122-C122+D122</f>
        <v>-8897034.2300000004</v>
      </c>
      <c r="F122" s="58"/>
      <c r="G122" s="20" t="s">
        <v>9</v>
      </c>
      <c r="H122" s="24">
        <f>+H88</f>
        <v>-8897034.2299999986</v>
      </c>
      <c r="I122" s="24">
        <f>+I88</f>
        <v>-5615399.8800000008</v>
      </c>
      <c r="J122" s="24">
        <f>+H122-I122</f>
        <v>-3281634.3499999978</v>
      </c>
      <c r="K122" s="30">
        <f>IF(ISERROR((H122-I122)/ABS(I122)),"",(H122-I122)/ABS(I122))</f>
        <v>-0.58439904906647488</v>
      </c>
      <c r="L122" s="24">
        <v>2295522273</v>
      </c>
      <c r="M122" s="31">
        <f>H122/L122</f>
        <v>-3.8758213477809275E-3</v>
      </c>
      <c r="N122" s="58"/>
    </row>
    <row r="123" spans="1:14" s="43" customFormat="1" ht="3" customHeight="1" x14ac:dyDescent="0.15">
      <c r="A123" s="55"/>
      <c r="B123" s="26"/>
      <c r="C123" s="26"/>
      <c r="D123" s="26"/>
      <c r="E123" s="27"/>
      <c r="F123" s="19"/>
      <c r="G123" s="55"/>
      <c r="H123" s="26"/>
      <c r="I123" s="26"/>
      <c r="J123" s="26"/>
      <c r="K123" s="35"/>
      <c r="L123" s="26"/>
      <c r="M123" s="36"/>
      <c r="N123" s="19"/>
    </row>
    <row r="124" spans="1:14" s="43" customFormat="1" ht="6" customHeight="1" x14ac:dyDescent="0.15">
      <c r="A124" s="19"/>
      <c r="B124" s="37"/>
      <c r="C124" s="37"/>
      <c r="D124" s="37"/>
      <c r="E124" s="37"/>
      <c r="F124" s="19"/>
      <c r="G124" s="19"/>
      <c r="H124" s="37"/>
      <c r="I124" s="37"/>
      <c r="J124" s="37"/>
      <c r="K124" s="19"/>
      <c r="L124" s="37"/>
      <c r="M124" s="19"/>
      <c r="N124" s="19"/>
    </row>
    <row r="125" spans="1:14" s="43" customFormat="1" ht="9" customHeight="1" x14ac:dyDescent="0.15">
      <c r="A125" s="64" t="s">
        <v>84</v>
      </c>
      <c r="B125" s="65" t="s">
        <v>105</v>
      </c>
      <c r="C125" s="38"/>
      <c r="D125" s="37"/>
      <c r="E125" s="46"/>
      <c r="F125" s="19"/>
      <c r="G125" s="64" t="s">
        <v>84</v>
      </c>
      <c r="H125" s="65" t="s">
        <v>105</v>
      </c>
      <c r="I125" s="38"/>
      <c r="J125" s="37"/>
      <c r="K125" s="19"/>
      <c r="L125" s="37"/>
      <c r="M125" s="19"/>
      <c r="N125" s="19"/>
    </row>
    <row r="126" spans="1:14" ht="9.75" customHeight="1" x14ac:dyDescent="0.15">
      <c r="A126" s="101" t="s">
        <v>100</v>
      </c>
      <c r="B126" s="102"/>
      <c r="C126" s="102"/>
      <c r="D126" s="102"/>
      <c r="E126" s="102"/>
      <c r="G126" s="102" t="s">
        <v>100</v>
      </c>
      <c r="H126" s="102"/>
      <c r="I126" s="102"/>
      <c r="J126" s="102"/>
      <c r="K126" s="102"/>
      <c r="L126" s="102"/>
      <c r="M126" s="102"/>
    </row>
    <row r="127" spans="1:14" ht="8.1" customHeight="1" x14ac:dyDescent="0.15">
      <c r="A127" s="51"/>
      <c r="B127" s="51"/>
      <c r="C127" s="51"/>
      <c r="D127" s="51"/>
      <c r="E127" s="51"/>
      <c r="G127" s="51"/>
      <c r="H127" s="51"/>
      <c r="I127" s="51"/>
      <c r="J127" s="51"/>
      <c r="K127" s="51"/>
      <c r="L127" s="51"/>
      <c r="M127" s="51"/>
    </row>
    <row r="128" spans="1:14" ht="8.25" customHeight="1" x14ac:dyDescent="0.15">
      <c r="A128" s="56" t="s">
        <v>41</v>
      </c>
      <c r="B128" s="47"/>
      <c r="C128" s="61" t="s">
        <v>42</v>
      </c>
      <c r="D128" s="49"/>
      <c r="E128" s="47"/>
      <c r="G128" s="56" t="s">
        <v>39</v>
      </c>
      <c r="H128" s="52"/>
      <c r="I128" s="48"/>
      <c r="J128" s="57" t="s">
        <v>40</v>
      </c>
      <c r="K128" s="47"/>
      <c r="L128" s="48"/>
      <c r="M128" s="50"/>
    </row>
    <row r="129" spans="1:12" ht="9" customHeight="1" x14ac:dyDescent="0.15">
      <c r="A129" s="56" t="s">
        <v>15</v>
      </c>
      <c r="C129" s="68" t="s">
        <v>93</v>
      </c>
      <c r="D129" s="14"/>
      <c r="E129" s="14"/>
      <c r="G129" s="56" t="s">
        <v>15</v>
      </c>
      <c r="H129" s="14"/>
      <c r="I129" s="14"/>
      <c r="J129" s="68" t="s">
        <v>92</v>
      </c>
      <c r="L129" s="14"/>
    </row>
    <row r="130" spans="1:12" ht="9" customHeight="1" x14ac:dyDescent="0.15">
      <c r="A130" s="56"/>
      <c r="C130" s="57"/>
      <c r="D130" s="14"/>
      <c r="E130" s="14"/>
      <c r="G130" s="56"/>
      <c r="H130" s="14"/>
      <c r="I130" s="14"/>
      <c r="J130" s="57"/>
      <c r="L130" s="14"/>
    </row>
    <row r="131" spans="1:12" ht="9" customHeight="1" x14ac:dyDescent="0.15">
      <c r="A131" s="56"/>
      <c r="C131" s="57"/>
      <c r="D131" s="14"/>
      <c r="E131" s="14"/>
      <c r="G131" s="56"/>
      <c r="H131" s="14"/>
      <c r="I131" s="14"/>
      <c r="J131" s="57"/>
      <c r="L131" s="14"/>
    </row>
    <row r="132" spans="1:12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2" ht="12.75" x14ac:dyDescent="0.2">
      <c r="A133"/>
      <c r="B133" s="15"/>
      <c r="C133" s="15"/>
      <c r="D133" s="17"/>
      <c r="E133" s="15"/>
    </row>
    <row r="134" spans="1:12" ht="12.75" x14ac:dyDescent="0.2">
      <c r="A134"/>
      <c r="B134" s="15"/>
      <c r="C134" s="15"/>
      <c r="D134" s="15"/>
      <c r="E134" s="15"/>
    </row>
    <row r="135" spans="1:12" ht="12.75" x14ac:dyDescent="0.2">
      <c r="A135"/>
      <c r="B135" s="15"/>
      <c r="C135" s="15"/>
      <c r="D135" s="15"/>
      <c r="E135" s="15"/>
    </row>
    <row r="136" spans="1:12" ht="12.75" x14ac:dyDescent="0.2">
      <c r="A136"/>
      <c r="B136" s="15"/>
      <c r="C136" s="15"/>
      <c r="D136" s="15"/>
      <c r="E136" s="15"/>
    </row>
    <row r="137" spans="1:12" ht="12.75" x14ac:dyDescent="0.2">
      <c r="A137"/>
      <c r="B137" s="15"/>
      <c r="C137" s="15"/>
      <c r="D137" s="15"/>
      <c r="E137" s="15"/>
    </row>
    <row r="138" spans="1:12" ht="12.75" x14ac:dyDescent="0.2">
      <c r="A138"/>
      <c r="B138" s="15"/>
      <c r="C138" s="15"/>
      <c r="D138" s="15"/>
      <c r="E138" s="15"/>
    </row>
    <row r="139" spans="1:12" ht="12.75" x14ac:dyDescent="0.2">
      <c r="A139"/>
      <c r="B139" s="15"/>
      <c r="C139" s="15"/>
      <c r="D139" s="15"/>
      <c r="E139" s="15"/>
    </row>
    <row r="140" spans="1:12" ht="12.75" x14ac:dyDescent="0.2">
      <c r="A140"/>
      <c r="B140" s="15"/>
      <c r="C140" s="15"/>
      <c r="D140" s="15"/>
      <c r="E140" s="15"/>
    </row>
    <row r="141" spans="1:12" ht="12.75" x14ac:dyDescent="0.2">
      <c r="A141"/>
      <c r="B141" s="15"/>
      <c r="C141" s="15"/>
      <c r="D141" s="15"/>
      <c r="E141" s="15"/>
    </row>
    <row r="142" spans="1:12" ht="12.75" x14ac:dyDescent="0.2">
      <c r="A142"/>
      <c r="B142" s="15"/>
      <c r="C142" s="15"/>
      <c r="D142" s="15"/>
      <c r="E142" s="15"/>
    </row>
    <row r="143" spans="1:12" ht="12.75" x14ac:dyDescent="0.2">
      <c r="A143"/>
      <c r="B143" s="15"/>
      <c r="C143" s="15"/>
      <c r="D143" s="15"/>
      <c r="E143" s="15"/>
    </row>
    <row r="144" spans="1:12" ht="12.75" x14ac:dyDescent="0.2">
      <c r="A144"/>
      <c r="B144" s="15"/>
      <c r="C144" s="15"/>
      <c r="D144" s="15"/>
      <c r="E144" s="15"/>
    </row>
    <row r="145" spans="1:5" ht="9" customHeight="1" x14ac:dyDescent="0.2">
      <c r="A145"/>
      <c r="B145" s="15"/>
      <c r="C145" s="15"/>
      <c r="D145" s="15"/>
      <c r="E145" s="15"/>
    </row>
    <row r="146" spans="1:5" s="11" customFormat="1" ht="12.75" x14ac:dyDescent="0.2">
      <c r="A146"/>
      <c r="B146" s="15"/>
      <c r="C146" s="15"/>
      <c r="D146" s="15"/>
      <c r="E146" s="15"/>
    </row>
    <row r="147" spans="1:5" s="11" customFormat="1" ht="12.75" x14ac:dyDescent="0.2">
      <c r="A147"/>
      <c r="B147" s="15"/>
      <c r="C147" s="15"/>
      <c r="D147" s="15"/>
      <c r="E147" s="15"/>
    </row>
    <row r="148" spans="1:5" s="11" customFormat="1" ht="12.75" x14ac:dyDescent="0.2">
      <c r="A148"/>
      <c r="B148" s="15"/>
      <c r="C148" s="15"/>
      <c r="D148" s="15"/>
      <c r="E148" s="15"/>
    </row>
    <row r="149" spans="1:5" ht="9" customHeight="1" x14ac:dyDescent="0.2">
      <c r="A149"/>
      <c r="B149" s="15"/>
      <c r="C149" s="15"/>
      <c r="D149" s="15"/>
      <c r="E149" s="15"/>
    </row>
    <row r="150" spans="1:5" ht="9" customHeight="1" x14ac:dyDescent="0.2">
      <c r="A150"/>
      <c r="B150" s="15"/>
      <c r="C150" s="15"/>
      <c r="D150" s="15"/>
      <c r="E150" s="15"/>
    </row>
    <row r="151" spans="1:5" ht="12.75" customHeight="1" x14ac:dyDescent="0.2">
      <c r="A151"/>
      <c r="B151" s="15"/>
      <c r="C151" s="15"/>
      <c r="D151" s="15"/>
      <c r="E151" s="15"/>
    </row>
    <row r="152" spans="1:5" ht="12.75" customHeight="1" x14ac:dyDescent="0.2">
      <c r="A152"/>
      <c r="B152" s="15"/>
      <c r="C152" s="15"/>
      <c r="D152" s="15"/>
      <c r="E152" s="15"/>
    </row>
    <row r="153" spans="1:5" ht="12.75" customHeight="1" x14ac:dyDescent="0.2">
      <c r="A153"/>
      <c r="B153" s="15"/>
      <c r="C153" s="15"/>
      <c r="D153" s="15"/>
      <c r="E153" s="15"/>
    </row>
    <row r="154" spans="1:5" ht="12.75" customHeight="1" x14ac:dyDescent="0.2">
      <c r="A154"/>
      <c r="B154" s="15"/>
      <c r="C154" s="15"/>
      <c r="D154" s="15"/>
      <c r="E154" s="15"/>
    </row>
    <row r="155" spans="1:5" ht="12.75" customHeight="1" x14ac:dyDescent="0.2">
      <c r="A155"/>
      <c r="B155" s="15"/>
      <c r="C155" s="15"/>
      <c r="D155" s="15"/>
      <c r="E155" s="15"/>
    </row>
    <row r="156" spans="1:5" ht="9" customHeight="1" x14ac:dyDescent="0.2">
      <c r="A156"/>
      <c r="B156" s="15"/>
      <c r="C156" s="15"/>
      <c r="D156" s="15"/>
      <c r="E156" s="15"/>
    </row>
    <row r="157" spans="1:5" ht="9" customHeight="1" x14ac:dyDescent="0.2">
      <c r="A157"/>
      <c r="B157" s="15"/>
      <c r="C157" s="15"/>
      <c r="D157" s="15"/>
      <c r="E157" s="15"/>
    </row>
    <row r="158" spans="1:5" s="11" customFormat="1" ht="12.75" x14ac:dyDescent="0.2">
      <c r="A158"/>
      <c r="B158" s="15"/>
      <c r="C158" s="15"/>
      <c r="D158" s="15"/>
      <c r="E158" s="15"/>
    </row>
    <row r="159" spans="1:5" ht="9" customHeight="1" x14ac:dyDescent="0.2">
      <c r="A159"/>
      <c r="B159" s="15"/>
      <c r="C159" s="15"/>
      <c r="D159" s="15"/>
      <c r="E159" s="15"/>
    </row>
    <row r="160" spans="1:5" ht="12.75" customHeight="1" x14ac:dyDescent="0.2">
      <c r="A160"/>
      <c r="B160" s="15"/>
      <c r="C160" s="15"/>
      <c r="D160" s="15"/>
      <c r="E160" s="15"/>
    </row>
    <row r="161" spans="1:5" ht="12.75" x14ac:dyDescent="0.2">
      <c r="A161"/>
      <c r="B161" s="15"/>
      <c r="C161" s="15"/>
      <c r="D161" s="15"/>
      <c r="E161" s="15"/>
    </row>
    <row r="162" spans="1:5" ht="9" customHeight="1" x14ac:dyDescent="0.2">
      <c r="A162"/>
      <c r="B162" s="15"/>
      <c r="C162" s="15"/>
      <c r="D162" s="15"/>
      <c r="E162" s="15"/>
    </row>
    <row r="163" spans="1:5" ht="12.75" customHeight="1" x14ac:dyDescent="0.2">
      <c r="A163"/>
      <c r="B163" s="15"/>
      <c r="C163" s="15"/>
      <c r="D163" s="15"/>
      <c r="E163" s="15"/>
    </row>
    <row r="164" spans="1:5" ht="12.75" customHeight="1" x14ac:dyDescent="0.2">
      <c r="A164"/>
      <c r="B164" s="15"/>
      <c r="C164" s="15"/>
      <c r="D164" s="15"/>
      <c r="E164" s="15"/>
    </row>
    <row r="165" spans="1:5" ht="12.75" customHeight="1" x14ac:dyDescent="0.2">
      <c r="A165"/>
      <c r="B165" s="15"/>
      <c r="C165" s="15"/>
      <c r="D165" s="15"/>
      <c r="E165" s="15"/>
    </row>
    <row r="166" spans="1:5" s="11" customFormat="1" ht="9" customHeight="1" x14ac:dyDescent="0.2">
      <c r="A166"/>
      <c r="B166" s="15"/>
      <c r="C166" s="15"/>
      <c r="D166" s="15"/>
      <c r="E166" s="15"/>
    </row>
    <row r="167" spans="1:5" ht="9" customHeight="1" x14ac:dyDescent="0.2">
      <c r="A167"/>
      <c r="B167" s="15"/>
      <c r="C167" s="15"/>
      <c r="D167" s="15"/>
      <c r="E167" s="15"/>
    </row>
    <row r="168" spans="1:5" ht="12.75" customHeight="1" x14ac:dyDescent="0.2">
      <c r="A168"/>
      <c r="B168" s="15"/>
      <c r="C168" s="15"/>
      <c r="D168" s="15"/>
      <c r="E168" s="15"/>
    </row>
    <row r="169" spans="1:5" ht="12.75" x14ac:dyDescent="0.2">
      <c r="A169"/>
      <c r="B169" s="15"/>
      <c r="C169" s="15"/>
      <c r="D169" s="15"/>
      <c r="E169" s="15"/>
    </row>
    <row r="170" spans="1:5" ht="12.75" x14ac:dyDescent="0.2">
      <c r="A170"/>
      <c r="B170" s="15"/>
      <c r="C170" s="15"/>
      <c r="D170" s="15"/>
      <c r="E170" s="15"/>
    </row>
    <row r="171" spans="1:5" ht="12.75" x14ac:dyDescent="0.2">
      <c r="A171"/>
      <c r="B171"/>
      <c r="C171"/>
      <c r="D171"/>
      <c r="E171"/>
    </row>
    <row r="172" spans="1:5" ht="12.75" x14ac:dyDescent="0.2">
      <c r="A172"/>
      <c r="B172"/>
      <c r="C172"/>
      <c r="D172"/>
      <c r="E172"/>
    </row>
    <row r="173" spans="1:5" ht="9" customHeight="1" x14ac:dyDescent="0.2">
      <c r="A173"/>
      <c r="B173"/>
      <c r="C173"/>
      <c r="D173"/>
      <c r="E173"/>
    </row>
    <row r="174" spans="1:5" ht="9" customHeight="1" x14ac:dyDescent="0.2">
      <c r="A174"/>
      <c r="B174"/>
      <c r="C174"/>
      <c r="D174"/>
      <c r="E174"/>
    </row>
    <row r="175" spans="1:5" s="11" customFormat="1" ht="12.75" x14ac:dyDescent="0.2">
      <c r="A175"/>
      <c r="B175"/>
      <c r="C175"/>
      <c r="D175"/>
      <c r="E175"/>
    </row>
    <row r="176" spans="1:5" ht="9" customHeight="1" x14ac:dyDescent="0.2">
      <c r="A176"/>
      <c r="B176"/>
      <c r="C176"/>
      <c r="D176"/>
      <c r="E176"/>
    </row>
    <row r="177" spans="1:5" ht="12.75" customHeight="1" x14ac:dyDescent="0.2">
      <c r="A177"/>
      <c r="B177"/>
      <c r="C177"/>
      <c r="D177"/>
      <c r="E177"/>
    </row>
    <row r="178" spans="1:5" ht="12.75" x14ac:dyDescent="0.2">
      <c r="A178"/>
      <c r="B178"/>
      <c r="C178"/>
      <c r="D178"/>
      <c r="E178"/>
    </row>
    <row r="179" spans="1:5" ht="9" customHeight="1" x14ac:dyDescent="0.2">
      <c r="A179"/>
      <c r="B179"/>
      <c r="C179"/>
      <c r="D179"/>
      <c r="E179"/>
    </row>
    <row r="180" spans="1:5" ht="12.75" x14ac:dyDescent="0.2">
      <c r="A180"/>
      <c r="B180"/>
      <c r="C180"/>
      <c r="D180"/>
      <c r="E180"/>
    </row>
    <row r="181" spans="1:5" ht="12.75" x14ac:dyDescent="0.2">
      <c r="A181"/>
      <c r="B181"/>
      <c r="C181"/>
      <c r="D181"/>
      <c r="E181"/>
    </row>
    <row r="182" spans="1:5" ht="12.75" x14ac:dyDescent="0.2">
      <c r="A182"/>
      <c r="B182"/>
      <c r="C182"/>
      <c r="D182"/>
      <c r="E182"/>
    </row>
    <row r="183" spans="1:5" ht="9" customHeight="1" x14ac:dyDescent="0.2">
      <c r="A183"/>
      <c r="B183"/>
      <c r="C183"/>
      <c r="D183"/>
      <c r="E183"/>
    </row>
    <row r="184" spans="1:5" ht="9" customHeight="1" x14ac:dyDescent="0.2">
      <c r="A184"/>
      <c r="B184"/>
      <c r="C184"/>
      <c r="D184"/>
      <c r="E184"/>
    </row>
    <row r="185" spans="1:5" ht="12.75" x14ac:dyDescent="0.2">
      <c r="A185"/>
      <c r="B185"/>
      <c r="C185"/>
      <c r="D185"/>
      <c r="E185"/>
    </row>
    <row r="186" spans="1:5" ht="9" customHeight="1" x14ac:dyDescent="0.2">
      <c r="A186"/>
      <c r="B186"/>
      <c r="C186"/>
      <c r="D186"/>
      <c r="E186"/>
    </row>
    <row r="187" spans="1:5" ht="12.75" x14ac:dyDescent="0.2">
      <c r="A187"/>
      <c r="B187"/>
      <c r="C187"/>
      <c r="D187"/>
      <c r="E187"/>
    </row>
    <row r="188" spans="1:5" ht="9" customHeight="1" x14ac:dyDescent="0.2">
      <c r="A188"/>
      <c r="B188"/>
      <c r="C188"/>
      <c r="D188"/>
      <c r="E188"/>
    </row>
    <row r="189" spans="1:5" ht="12.75" customHeight="1" x14ac:dyDescent="0.2">
      <c r="A189"/>
      <c r="B189"/>
      <c r="C189"/>
      <c r="D189"/>
      <c r="E189"/>
    </row>
    <row r="190" spans="1:5" ht="12.75" customHeight="1" x14ac:dyDescent="0.2">
      <c r="A190"/>
      <c r="B190"/>
      <c r="C190"/>
      <c r="D190"/>
      <c r="E190"/>
    </row>
    <row r="191" spans="1:5" ht="9" customHeight="1" x14ac:dyDescent="0.2">
      <c r="A191"/>
      <c r="B191"/>
      <c r="C191"/>
      <c r="D191"/>
      <c r="E191"/>
    </row>
    <row r="192" spans="1:5" ht="12.75" x14ac:dyDescent="0.2">
      <c r="A192"/>
      <c r="B192"/>
      <c r="C192"/>
      <c r="D192"/>
      <c r="E192"/>
    </row>
    <row r="193" spans="1:5" ht="12.75" x14ac:dyDescent="0.2">
      <c r="A193"/>
      <c r="B193"/>
      <c r="C193"/>
      <c r="D193"/>
      <c r="E193"/>
    </row>
    <row r="194" spans="1:5" ht="12.75" customHeight="1" x14ac:dyDescent="0.2">
      <c r="A194"/>
      <c r="B194"/>
      <c r="C194"/>
      <c r="D194"/>
      <c r="E194"/>
    </row>
    <row r="195" spans="1:5" ht="9" customHeight="1" x14ac:dyDescent="0.2">
      <c r="A195"/>
      <c r="B195"/>
      <c r="C195"/>
      <c r="D195"/>
      <c r="E195"/>
    </row>
    <row r="196" spans="1:5" s="11" customFormat="1" ht="9" customHeight="1" x14ac:dyDescent="0.2">
      <c r="A196"/>
      <c r="B196"/>
      <c r="C196"/>
      <c r="D196"/>
      <c r="E196"/>
    </row>
    <row r="197" spans="1:5" ht="12.75" customHeight="1" x14ac:dyDescent="0.2">
      <c r="A197"/>
      <c r="B197"/>
      <c r="C197"/>
      <c r="D197"/>
      <c r="E197"/>
    </row>
    <row r="198" spans="1:5" ht="9" customHeight="1" x14ac:dyDescent="0.2">
      <c r="A198"/>
      <c r="B198"/>
      <c r="C198"/>
      <c r="D198"/>
      <c r="E198"/>
    </row>
    <row r="199" spans="1:5" ht="12.75" x14ac:dyDescent="0.2">
      <c r="A199"/>
      <c r="B199"/>
      <c r="C199"/>
      <c r="D199"/>
      <c r="E199"/>
    </row>
    <row r="200" spans="1:5" ht="9" customHeight="1" x14ac:dyDescent="0.2">
      <c r="A200"/>
      <c r="B200"/>
      <c r="C200"/>
      <c r="D200"/>
      <c r="E200"/>
    </row>
    <row r="201" spans="1:5" ht="12.75" x14ac:dyDescent="0.2">
      <c r="A201"/>
      <c r="B201"/>
      <c r="C201"/>
      <c r="D201"/>
      <c r="E201"/>
    </row>
    <row r="202" spans="1:5" ht="6.95" customHeight="1" x14ac:dyDescent="0.2">
      <c r="A202"/>
      <c r="B202"/>
      <c r="C202"/>
      <c r="D202"/>
      <c r="E202"/>
    </row>
    <row r="203" spans="1:5" ht="12.75" customHeight="1" x14ac:dyDescent="0.2">
      <c r="A203"/>
      <c r="B203"/>
      <c r="C203"/>
      <c r="D203"/>
      <c r="E203"/>
    </row>
    <row r="204" spans="1:5" ht="12.75" customHeight="1" x14ac:dyDescent="0.2">
      <c r="A204"/>
      <c r="B204"/>
      <c r="C204"/>
      <c r="D204"/>
      <c r="E204"/>
    </row>
    <row r="205" spans="1:5" s="11" customFormat="1" ht="12.75" x14ac:dyDescent="0.2">
      <c r="A205"/>
      <c r="B205"/>
      <c r="C205"/>
      <c r="D205"/>
      <c r="E205"/>
    </row>
    <row r="206" spans="1:5" ht="5.0999999999999996" customHeight="1" x14ac:dyDescent="0.2">
      <c r="A206"/>
      <c r="B206"/>
      <c r="C206"/>
      <c r="D206"/>
      <c r="E206"/>
    </row>
    <row r="207" spans="1:5" ht="6.95" customHeight="1" x14ac:dyDescent="0.2">
      <c r="A207"/>
      <c r="B207"/>
      <c r="C207"/>
      <c r="D207"/>
      <c r="E207"/>
    </row>
    <row r="208" spans="1:5" ht="6.95" customHeight="1" x14ac:dyDescent="0.2">
      <c r="A208"/>
      <c r="B208"/>
      <c r="C208"/>
      <c r="D208"/>
      <c r="E208"/>
    </row>
    <row r="209" spans="1:5" ht="5.0999999999999996" customHeight="1" x14ac:dyDescent="0.2">
      <c r="A209"/>
      <c r="B209"/>
      <c r="C209"/>
      <c r="D209"/>
      <c r="E209"/>
    </row>
    <row r="210" spans="1:5" s="11" customFormat="1" ht="12.75" x14ac:dyDescent="0.2">
      <c r="A210"/>
      <c r="B210"/>
      <c r="C210"/>
      <c r="D210"/>
      <c r="E210"/>
    </row>
    <row r="211" spans="1:5" ht="5.0999999999999996" customHeight="1" x14ac:dyDescent="0.2">
      <c r="A211"/>
      <c r="B211"/>
      <c r="C211"/>
      <c r="D211"/>
      <c r="E211"/>
    </row>
    <row r="212" spans="1:5" ht="6.95" customHeight="1" x14ac:dyDescent="0.2">
      <c r="A212"/>
      <c r="B212"/>
      <c r="C212"/>
      <c r="D212"/>
      <c r="E212"/>
    </row>
    <row r="213" spans="1:5" ht="12.75" x14ac:dyDescent="0.2">
      <c r="A213"/>
      <c r="B213"/>
      <c r="C213"/>
      <c r="D213"/>
      <c r="E213"/>
    </row>
    <row r="214" spans="1:5" ht="12.75" x14ac:dyDescent="0.2">
      <c r="A214"/>
      <c r="B214"/>
      <c r="C214"/>
      <c r="D214"/>
      <c r="E214"/>
    </row>
    <row r="215" spans="1:5" ht="6.95" customHeight="1" x14ac:dyDescent="0.2">
      <c r="A215"/>
      <c r="B215"/>
      <c r="C215"/>
      <c r="D215"/>
      <c r="E215"/>
    </row>
    <row r="216" spans="1:5" ht="5.0999999999999996" customHeight="1" x14ac:dyDescent="0.2">
      <c r="A216"/>
      <c r="B216"/>
      <c r="C216"/>
      <c r="D216"/>
      <c r="E216"/>
    </row>
    <row r="217" spans="1:5" s="11" customFormat="1" ht="12.75" x14ac:dyDescent="0.2">
      <c r="A217"/>
      <c r="B217"/>
      <c r="C217"/>
      <c r="D217"/>
      <c r="E217"/>
    </row>
    <row r="218" spans="1:5" ht="5.0999999999999996" customHeight="1" x14ac:dyDescent="0.2">
      <c r="A218"/>
      <c r="B218"/>
      <c r="C218"/>
      <c r="D218"/>
      <c r="E218"/>
    </row>
    <row r="219" spans="1:5" ht="6.95" customHeight="1" x14ac:dyDescent="0.2">
      <c r="A219"/>
      <c r="B219"/>
      <c r="C219"/>
      <c r="D219"/>
      <c r="E219"/>
    </row>
    <row r="220" spans="1:5" ht="12.75" x14ac:dyDescent="0.2">
      <c r="A220"/>
      <c r="B220"/>
      <c r="C220"/>
      <c r="D220"/>
      <c r="E220"/>
    </row>
    <row r="221" spans="1:5" ht="12.75" x14ac:dyDescent="0.2">
      <c r="A221"/>
      <c r="B221"/>
      <c r="C221"/>
      <c r="D221"/>
      <c r="E221"/>
    </row>
    <row r="222" spans="1:5" ht="12.75" x14ac:dyDescent="0.2">
      <c r="A222"/>
      <c r="B222"/>
      <c r="C222"/>
      <c r="D222"/>
      <c r="E222"/>
    </row>
    <row r="223" spans="1:5" ht="12.75" x14ac:dyDescent="0.2">
      <c r="A223"/>
      <c r="B223"/>
      <c r="C223"/>
      <c r="D223"/>
      <c r="E223"/>
    </row>
    <row r="224" spans="1:5" ht="12.75" x14ac:dyDescent="0.2">
      <c r="A224"/>
      <c r="B224"/>
      <c r="C224"/>
      <c r="D224"/>
      <c r="E224"/>
    </row>
    <row r="225" spans="1:5" ht="12.75" x14ac:dyDescent="0.2">
      <c r="A225"/>
      <c r="B225"/>
      <c r="C225"/>
      <c r="D225"/>
      <c r="E225"/>
    </row>
    <row r="226" spans="1:5" ht="12.75" x14ac:dyDescent="0.2">
      <c r="A226"/>
      <c r="B226"/>
      <c r="C226"/>
      <c r="D226"/>
      <c r="E226"/>
    </row>
    <row r="227" spans="1:5" ht="6.95" customHeight="1" x14ac:dyDescent="0.2">
      <c r="A227"/>
      <c r="B227"/>
      <c r="C227"/>
      <c r="D227"/>
      <c r="E227"/>
    </row>
    <row r="228" spans="1:5" ht="5.0999999999999996" customHeight="1" x14ac:dyDescent="0.2">
      <c r="A228"/>
      <c r="B228"/>
      <c r="C228"/>
      <c r="D228"/>
      <c r="E228"/>
    </row>
    <row r="229" spans="1:5" s="11" customFormat="1" ht="12.75" x14ac:dyDescent="0.2">
      <c r="A229"/>
      <c r="B229"/>
      <c r="C229"/>
      <c r="D229"/>
      <c r="E229"/>
    </row>
    <row r="230" spans="1:5" ht="5.0999999999999996" customHeight="1" x14ac:dyDescent="0.2">
      <c r="A230"/>
      <c r="B230"/>
      <c r="C230"/>
      <c r="D230"/>
      <c r="E230"/>
    </row>
    <row r="231" spans="1:5" ht="6.95" customHeight="1" x14ac:dyDescent="0.2">
      <c r="A231"/>
      <c r="B231"/>
      <c r="C231"/>
      <c r="D231"/>
      <c r="E231"/>
    </row>
    <row r="232" spans="1:5" ht="6.95" customHeight="1" x14ac:dyDescent="0.2">
      <c r="A232"/>
      <c r="B232"/>
      <c r="C232"/>
      <c r="D232"/>
      <c r="E232"/>
    </row>
    <row r="233" spans="1:5" ht="5.0999999999999996" customHeight="1" x14ac:dyDescent="0.2">
      <c r="A233"/>
      <c r="B233"/>
      <c r="C233"/>
      <c r="D233"/>
      <c r="E233"/>
    </row>
    <row r="234" spans="1:5" s="11" customFormat="1" ht="12.75" x14ac:dyDescent="0.2">
      <c r="A234"/>
      <c r="B234"/>
      <c r="C234"/>
      <c r="D234"/>
      <c r="E234"/>
    </row>
    <row r="235" spans="1:5" ht="5.0999999999999996" customHeight="1" x14ac:dyDescent="0.2">
      <c r="A235"/>
      <c r="B235"/>
      <c r="C235"/>
      <c r="D235"/>
      <c r="E235"/>
    </row>
    <row r="236" spans="1:5" ht="12.75" x14ac:dyDescent="0.2">
      <c r="A236"/>
      <c r="B236"/>
      <c r="C236"/>
      <c r="D236"/>
      <c r="E236"/>
    </row>
    <row r="237" spans="1:5" ht="12.75" x14ac:dyDescent="0.2">
      <c r="A237"/>
      <c r="B237"/>
      <c r="C237"/>
      <c r="D237"/>
      <c r="E237"/>
    </row>
    <row r="238" spans="1:5" ht="12.75" x14ac:dyDescent="0.2">
      <c r="A238"/>
      <c r="B238"/>
      <c r="C238"/>
      <c r="D238"/>
      <c r="E238"/>
    </row>
    <row r="239" spans="1:5" ht="12.75" x14ac:dyDescent="0.2">
      <c r="A239"/>
      <c r="B239"/>
      <c r="C239"/>
      <c r="D239"/>
      <c r="E239"/>
    </row>
    <row r="240" spans="1:5" ht="12.75" x14ac:dyDescent="0.2">
      <c r="A240"/>
      <c r="B240"/>
      <c r="C240"/>
      <c r="D240"/>
      <c r="E240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</sheetData>
  <mergeCells count="2">
    <mergeCell ref="A126:E126"/>
    <mergeCell ref="G126:M126"/>
  </mergeCells>
  <printOptions horizontalCentered="1" gridLinesSet="0"/>
  <pageMargins left="0" right="0" top="0" bottom="0" header="0" footer="3.937007874015748E-2"/>
  <pageSetup paperSize="9" scale="84" orientation="portrait" horizontalDpi="1200" verticalDpi="1200" r:id="rId1"/>
  <headerFooter alignWithMargins="0"/>
  <ignoredErrors>
    <ignoredError sqref="C45 C88" formula="1"/>
  </ignoredErrors>
  <drawing r:id="rId2"/>
  <legacyDrawing r:id="rId3"/>
  <oleObjects>
    <mc:AlternateContent xmlns:mc="http://schemas.openxmlformats.org/markup-compatibility/2006">
      <mc:Choice Requires="x14">
        <oleObject progId="Word.Picture.8" shapeId="1155" r:id="rId4">
          <objectPr defaultSize="0" autoPict="0" r:id="rId5">
            <anchor moveWithCells="1" sizeWithCells="1">
              <from>
                <xdr:col>5</xdr:col>
                <xdr:colOff>0</xdr:colOff>
                <xdr:row>124</xdr:row>
                <xdr:rowOff>9525</xdr:rowOff>
              </from>
              <to>
                <xdr:col>5</xdr:col>
                <xdr:colOff>19050</xdr:colOff>
                <xdr:row>131</xdr:row>
                <xdr:rowOff>95250</xdr:rowOff>
              </to>
            </anchor>
          </objectPr>
        </oleObject>
      </mc:Choice>
      <mc:Fallback>
        <oleObject progId="Word.Picture.8" shapeId="1155" r:id="rId4"/>
      </mc:Fallback>
    </mc:AlternateContent>
    <mc:AlternateContent xmlns:mc="http://schemas.openxmlformats.org/markup-compatibility/2006">
      <mc:Choice Requires="x14">
        <oleObject progId="Word.Picture.8" shapeId="1149" r:id="rId6">
          <objectPr defaultSize="0" autoPict="0" r:id="rId5">
            <anchor moveWithCells="1" sizeWithCells="1">
              <from>
                <xdr:col>4</xdr:col>
                <xdr:colOff>66675</xdr:colOff>
                <xdr:row>123</xdr:row>
                <xdr:rowOff>57150</xdr:rowOff>
              </from>
              <to>
                <xdr:col>4</xdr:col>
                <xdr:colOff>457200</xdr:colOff>
                <xdr:row>131</xdr:row>
                <xdr:rowOff>66675</xdr:rowOff>
              </to>
            </anchor>
          </objectPr>
        </oleObject>
      </mc:Choice>
      <mc:Fallback>
        <oleObject progId="Word.Picture.8" shapeId="1149" r:id="rId6"/>
      </mc:Fallback>
    </mc:AlternateContent>
    <mc:AlternateContent xmlns:mc="http://schemas.openxmlformats.org/markup-compatibility/2006">
      <mc:Choice Requires="x14">
        <oleObject progId="Word.Picture.8" shapeId="1157" r:id="rId7">
          <objectPr defaultSize="0" r:id="rId8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0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1157" r:id="rId7"/>
      </mc:Fallback>
    </mc:AlternateContent>
    <mc:AlternateContent xmlns:mc="http://schemas.openxmlformats.org/markup-compatibility/2006">
      <mc:Choice Requires="x14">
        <oleObject progId="Word.Picture.8" shapeId="1158" r:id="rId9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371475</xdr:colOff>
                <xdr:row>131</xdr:row>
                <xdr:rowOff>95250</xdr:rowOff>
              </to>
            </anchor>
          </objectPr>
        </oleObject>
      </mc:Choice>
      <mc:Fallback>
        <oleObject progId="Word.Picture.8" shapeId="1158" r:id="rId9"/>
      </mc:Fallback>
    </mc:AlternateContent>
    <mc:AlternateContent xmlns:mc="http://schemas.openxmlformats.org/markup-compatibility/2006">
      <mc:Choice Requires="x14">
        <oleObject progId="Word.Picture.8" shapeId="1159" r:id="rId10">
          <objectPr defaultSize="0" r:id="rId8">
            <anchor moveWithCells="1" sizeWithCells="1">
              <from>
                <xdr:col>6</xdr:col>
                <xdr:colOff>0</xdr:colOff>
                <xdr:row>0</xdr:row>
                <xdr:rowOff>19050</xdr:rowOff>
              </from>
              <to>
                <xdr:col>6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1159" r:id="rId10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66"/>
  <sheetViews>
    <sheetView showGridLines="0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4.42578125" style="1" customWidth="1"/>
    <col min="8" max="8" width="14.5703125" style="1" customWidth="1"/>
    <col min="9" max="9" width="14.140625" style="1" customWidth="1"/>
    <col min="10" max="10" width="9.28515625" style="1" customWidth="1"/>
    <col min="11" max="11" width="8.140625" style="1" customWidth="1"/>
    <col min="12" max="12" width="11.14062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>
      <c r="B2" s="70"/>
      <c r="J2" s="70" t="s">
        <v>96</v>
      </c>
    </row>
    <row r="3" spans="1:14" ht="8.1" customHeight="1" x14ac:dyDescent="0.15">
      <c r="B3" s="70" t="s">
        <v>104</v>
      </c>
      <c r="J3" s="70" t="s">
        <v>95</v>
      </c>
    </row>
    <row r="4" spans="1:14" ht="8.1" customHeight="1" x14ac:dyDescent="0.15">
      <c r="B4" s="70" t="s">
        <v>103</v>
      </c>
    </row>
    <row r="5" spans="1:14" ht="8.1" customHeight="1" x14ac:dyDescent="0.15"/>
    <row r="6" spans="1:14" ht="8.1" customHeight="1" x14ac:dyDescent="0.15"/>
    <row r="7" spans="1:14" x14ac:dyDescent="0.15">
      <c r="E7" s="16" t="s">
        <v>94</v>
      </c>
      <c r="M7" s="16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2" t="s">
        <v>146</v>
      </c>
      <c r="B9" s="73" t="s">
        <v>26</v>
      </c>
      <c r="C9" s="73" t="s">
        <v>16</v>
      </c>
      <c r="D9" s="73" t="s">
        <v>28</v>
      </c>
      <c r="E9" s="74" t="s">
        <v>17</v>
      </c>
      <c r="G9" s="62" t="s">
        <v>147</v>
      </c>
      <c r="H9" s="73" t="s">
        <v>19</v>
      </c>
      <c r="I9" s="73" t="s">
        <v>29</v>
      </c>
      <c r="J9" s="73" t="s">
        <v>20</v>
      </c>
      <c r="K9" s="73" t="s">
        <v>21</v>
      </c>
      <c r="L9" s="73" t="s">
        <v>33</v>
      </c>
      <c r="M9" s="74" t="s">
        <v>24</v>
      </c>
      <c r="N9" s="70"/>
    </row>
    <row r="10" spans="1:14" s="11" customFormat="1" ht="10.5" x14ac:dyDescent="0.15">
      <c r="A10" s="63"/>
      <c r="B10" s="73" t="s">
        <v>27</v>
      </c>
      <c r="C10" s="73"/>
      <c r="D10" s="73" t="s">
        <v>26</v>
      </c>
      <c r="E10" s="74"/>
      <c r="G10" s="63"/>
      <c r="H10" s="73" t="s">
        <v>31</v>
      </c>
      <c r="I10" s="73" t="s">
        <v>35</v>
      </c>
      <c r="J10" s="73"/>
      <c r="K10" s="73"/>
      <c r="L10" s="73" t="s">
        <v>34</v>
      </c>
      <c r="M10" s="74"/>
      <c r="N10" s="70"/>
    </row>
    <row r="11" spans="1:14" s="11" customFormat="1" ht="10.5" x14ac:dyDescent="0.15">
      <c r="A11" s="63" t="s">
        <v>148</v>
      </c>
      <c r="B11" s="73" t="s">
        <v>25</v>
      </c>
      <c r="C11" s="73" t="s">
        <v>13</v>
      </c>
      <c r="D11" s="73" t="s">
        <v>14</v>
      </c>
      <c r="E11" s="74" t="s">
        <v>18</v>
      </c>
      <c r="G11" s="62" t="s">
        <v>149</v>
      </c>
      <c r="H11" s="73" t="s">
        <v>32</v>
      </c>
      <c r="I11" s="73" t="s">
        <v>30</v>
      </c>
      <c r="J11" s="73" t="s">
        <v>12</v>
      </c>
      <c r="K11" s="73" t="s">
        <v>22</v>
      </c>
      <c r="L11" s="73" t="s">
        <v>23</v>
      </c>
      <c r="M11" s="74" t="s">
        <v>36</v>
      </c>
      <c r="N11" s="70"/>
    </row>
    <row r="12" spans="1:14" ht="5.0999999999999996" customHeight="1" x14ac:dyDescent="0.15">
      <c r="A12" s="7"/>
      <c r="B12" s="5"/>
      <c r="C12" s="5"/>
      <c r="D12" s="5"/>
      <c r="E12" s="9"/>
      <c r="G12" s="75"/>
      <c r="H12" s="76"/>
      <c r="I12" s="76"/>
      <c r="J12" s="76"/>
      <c r="K12" s="76"/>
      <c r="L12" s="76"/>
      <c r="M12" s="77"/>
      <c r="N12" s="78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71"/>
      <c r="I13" s="71"/>
      <c r="J13" s="71"/>
      <c r="K13" s="79"/>
      <c r="L13" s="71"/>
      <c r="M13" s="80"/>
      <c r="N13" s="78"/>
    </row>
    <row r="14" spans="1:14" ht="9" customHeight="1" x14ac:dyDescent="0.15">
      <c r="A14" s="71" t="s">
        <v>0</v>
      </c>
      <c r="B14" s="4"/>
      <c r="C14" s="4"/>
      <c r="D14" s="4"/>
      <c r="E14" s="10"/>
      <c r="G14" s="71" t="s">
        <v>0</v>
      </c>
      <c r="H14" s="71"/>
      <c r="I14" s="71"/>
      <c r="J14" s="71"/>
      <c r="K14" s="79"/>
      <c r="L14" s="71"/>
      <c r="M14" s="80"/>
      <c r="N14" s="78"/>
    </row>
    <row r="15" spans="1:14" ht="9" x14ac:dyDescent="0.15">
      <c r="A15" s="71" t="s">
        <v>85</v>
      </c>
      <c r="B15" s="72">
        <v>45366586.689999998</v>
      </c>
      <c r="C15" s="72">
        <v>2395.06</v>
      </c>
      <c r="D15" s="72">
        <v>710010.73</v>
      </c>
      <c r="E15" s="81">
        <v>46074202.359999999</v>
      </c>
      <c r="G15" s="71" t="s">
        <v>85</v>
      </c>
      <c r="H15" s="72">
        <v>611014231.19000006</v>
      </c>
      <c r="I15" s="72">
        <v>578743825.52999997</v>
      </c>
      <c r="J15" s="72">
        <v>32270405.66</v>
      </c>
      <c r="K15" s="79">
        <f t="shared" ref="K15:K21" si="0">IF(ISERROR((H15-I15)/ABS(I15)),"",(H15-I15)/ABS(I15))</f>
        <v>5.5759395152851277E-2</v>
      </c>
      <c r="L15" s="72">
        <v>788000000</v>
      </c>
      <c r="M15" s="82">
        <f t="shared" ref="M15:M21" si="1">H15/L15</f>
        <v>0.7753987705456854</v>
      </c>
      <c r="N15" s="78"/>
    </row>
    <row r="16" spans="1:14" ht="9" x14ac:dyDescent="0.15">
      <c r="A16" s="71" t="s">
        <v>48</v>
      </c>
      <c r="B16" s="72">
        <v>285401.86</v>
      </c>
      <c r="C16" s="72">
        <v>1295.02</v>
      </c>
      <c r="D16" s="72">
        <v>25790.86</v>
      </c>
      <c r="E16" s="81">
        <v>309897.7</v>
      </c>
      <c r="G16" s="71" t="s">
        <v>48</v>
      </c>
      <c r="H16" s="72">
        <v>39392206.159999996</v>
      </c>
      <c r="I16" s="72">
        <v>15101012.039999999</v>
      </c>
      <c r="J16" s="72">
        <v>24291194.120000001</v>
      </c>
      <c r="K16" s="79">
        <f t="shared" si="0"/>
        <v>1.6085805412019258</v>
      </c>
      <c r="L16" s="72">
        <v>16650000</v>
      </c>
      <c r="M16" s="82">
        <f t="shared" si="1"/>
        <v>2.3658982678678675</v>
      </c>
      <c r="N16" s="78"/>
    </row>
    <row r="17" spans="1:14" ht="9" x14ac:dyDescent="0.15">
      <c r="A17" s="71" t="s">
        <v>49</v>
      </c>
      <c r="B17" s="72">
        <v>146890.29999999999</v>
      </c>
      <c r="C17" s="72" t="s">
        <v>105</v>
      </c>
      <c r="D17" s="72">
        <v>20793.36</v>
      </c>
      <c r="E17" s="81">
        <v>167683.66</v>
      </c>
      <c r="G17" s="71" t="s">
        <v>49</v>
      </c>
      <c r="H17" s="72">
        <v>7107462.4900000002</v>
      </c>
      <c r="I17" s="72">
        <v>6778741.21</v>
      </c>
      <c r="J17" s="72">
        <v>328721.28000000003</v>
      </c>
      <c r="K17" s="79">
        <f t="shared" si="0"/>
        <v>4.8492967914908827E-2</v>
      </c>
      <c r="L17" s="72">
        <v>9400000</v>
      </c>
      <c r="M17" s="82">
        <f t="shared" si="1"/>
        <v>0.75611303085106385</v>
      </c>
      <c r="N17" s="78"/>
    </row>
    <row r="18" spans="1:14" ht="9" x14ac:dyDescent="0.15">
      <c r="A18" s="71" t="s">
        <v>64</v>
      </c>
      <c r="B18" s="72">
        <v>60119.68</v>
      </c>
      <c r="C18" s="72" t="s">
        <v>105</v>
      </c>
      <c r="D18" s="72" t="s">
        <v>105</v>
      </c>
      <c r="E18" s="81">
        <v>60119.68</v>
      </c>
      <c r="G18" s="71" t="s">
        <v>64</v>
      </c>
      <c r="H18" s="72">
        <v>2534462.23</v>
      </c>
      <c r="I18" s="72">
        <v>3329434.3</v>
      </c>
      <c r="J18" s="72">
        <v>-794972.07</v>
      </c>
      <c r="K18" s="79">
        <f t="shared" si="0"/>
        <v>-0.23877091372549381</v>
      </c>
      <c r="L18" s="72">
        <v>4150000</v>
      </c>
      <c r="M18" s="82">
        <f t="shared" si="1"/>
        <v>0.6107137903614458</v>
      </c>
      <c r="N18" s="78"/>
    </row>
    <row r="19" spans="1:14" ht="9" x14ac:dyDescent="0.15">
      <c r="A19" s="71" t="s">
        <v>65</v>
      </c>
      <c r="B19" s="72" t="s">
        <v>105</v>
      </c>
      <c r="C19" s="72" t="s">
        <v>105</v>
      </c>
      <c r="D19" s="72" t="s">
        <v>105</v>
      </c>
      <c r="E19" s="81" t="s">
        <v>105</v>
      </c>
      <c r="G19" s="71" t="s">
        <v>65</v>
      </c>
      <c r="H19" s="72">
        <v>3214916.57</v>
      </c>
      <c r="I19" s="72">
        <v>2218149.0499999998</v>
      </c>
      <c r="J19" s="72">
        <v>996767.52</v>
      </c>
      <c r="K19" s="79">
        <f t="shared" si="0"/>
        <v>0.44936904488000934</v>
      </c>
      <c r="L19" s="72">
        <v>2500000</v>
      </c>
      <c r="M19" s="82">
        <f t="shared" si="1"/>
        <v>1.2859666279999999</v>
      </c>
      <c r="N19" s="78"/>
    </row>
    <row r="20" spans="1:14" ht="9" x14ac:dyDescent="0.15">
      <c r="A20" s="71" t="s">
        <v>50</v>
      </c>
      <c r="B20" s="72">
        <v>94092.69</v>
      </c>
      <c r="C20" s="72" t="s">
        <v>105</v>
      </c>
      <c r="D20" s="72">
        <v>65649.03</v>
      </c>
      <c r="E20" s="81">
        <v>159741.72</v>
      </c>
      <c r="G20" s="71" t="s">
        <v>50</v>
      </c>
      <c r="H20" s="72">
        <v>21550017.710000001</v>
      </c>
      <c r="I20" s="72">
        <v>20405289.07</v>
      </c>
      <c r="J20" s="72">
        <v>1144728.6399999999</v>
      </c>
      <c r="K20" s="79">
        <f t="shared" si="0"/>
        <v>5.6099604179731456E-2</v>
      </c>
      <c r="L20" s="72">
        <v>28100000</v>
      </c>
      <c r="M20" s="82">
        <f t="shared" si="1"/>
        <v>0.7669045448398577</v>
      </c>
      <c r="N20" s="78"/>
    </row>
    <row r="21" spans="1:14" ht="9" x14ac:dyDescent="0.15">
      <c r="A21" s="71" t="s">
        <v>66</v>
      </c>
      <c r="B21" s="72">
        <v>449364.85</v>
      </c>
      <c r="C21" s="72">
        <v>5857930.6399999997</v>
      </c>
      <c r="D21" s="72">
        <v>70197.22</v>
      </c>
      <c r="E21" s="81">
        <v>-5338368.57</v>
      </c>
      <c r="G21" s="71" t="s">
        <v>66</v>
      </c>
      <c r="H21" s="72">
        <v>-42393243.899999999</v>
      </c>
      <c r="I21" s="72">
        <v>-57916905.259999998</v>
      </c>
      <c r="J21" s="72">
        <v>15523661.359999999</v>
      </c>
      <c r="K21" s="79">
        <f t="shared" si="0"/>
        <v>0.26803333655883949</v>
      </c>
      <c r="L21" s="72">
        <v>-28000000</v>
      </c>
      <c r="M21" s="82">
        <f t="shared" si="1"/>
        <v>1.514044425</v>
      </c>
      <c r="N21" s="78"/>
    </row>
    <row r="22" spans="1:14" ht="5.0999999999999996" customHeight="1" x14ac:dyDescent="0.15">
      <c r="A22" s="80"/>
      <c r="B22" s="83"/>
      <c r="C22" s="84"/>
      <c r="D22" s="84"/>
      <c r="E22" s="83"/>
      <c r="G22" s="80"/>
      <c r="H22" s="84"/>
      <c r="I22" s="84"/>
      <c r="J22" s="84"/>
      <c r="K22" s="85"/>
      <c r="L22" s="84"/>
      <c r="M22" s="86"/>
      <c r="N22" s="78"/>
    </row>
    <row r="23" spans="1:14" ht="3" customHeight="1" x14ac:dyDescent="0.15">
      <c r="A23" s="71"/>
      <c r="B23" s="72"/>
      <c r="C23" s="72"/>
      <c r="D23" s="72"/>
      <c r="E23" s="81"/>
      <c r="G23" s="71"/>
      <c r="H23" s="72"/>
      <c r="I23" s="72"/>
      <c r="J23" s="72"/>
      <c r="K23" s="79"/>
      <c r="L23" s="72"/>
      <c r="M23" s="82"/>
      <c r="N23" s="78"/>
    </row>
    <row r="24" spans="1:14" s="11" customFormat="1" ht="9" x14ac:dyDescent="0.15">
      <c r="A24" s="87" t="s">
        <v>2</v>
      </c>
      <c r="B24" s="69">
        <v>46402456.07</v>
      </c>
      <c r="C24" s="69">
        <v>5861620.7199999997</v>
      </c>
      <c r="D24" s="69">
        <v>892441.2</v>
      </c>
      <c r="E24" s="88">
        <v>41433276.549999997</v>
      </c>
      <c r="G24" s="87" t="s">
        <v>2</v>
      </c>
      <c r="H24" s="69">
        <v>642420052.45000005</v>
      </c>
      <c r="I24" s="69">
        <v>568659545.94000006</v>
      </c>
      <c r="J24" s="69">
        <v>73760506.510000005</v>
      </c>
      <c r="K24" s="89">
        <f>IF(ISERROR((H24-I24)/ABS(I24)),"",(H24-I24)/ABS(I24))</f>
        <v>0.12970943165663934</v>
      </c>
      <c r="L24" s="69">
        <v>820800000</v>
      </c>
      <c r="M24" s="90">
        <f>H24/L24</f>
        <v>0.78267550249756346</v>
      </c>
      <c r="N24" s="70"/>
    </row>
    <row r="25" spans="1:14" ht="3" customHeight="1" x14ac:dyDescent="0.15">
      <c r="A25" s="80"/>
      <c r="B25" s="84"/>
      <c r="C25" s="84"/>
      <c r="D25" s="84"/>
      <c r="E25" s="83"/>
      <c r="G25" s="80"/>
      <c r="H25" s="84"/>
      <c r="I25" s="84"/>
      <c r="J25" s="84"/>
      <c r="K25" s="85"/>
      <c r="L25" s="84"/>
      <c r="M25" s="86"/>
      <c r="N25" s="78"/>
    </row>
    <row r="26" spans="1:14" ht="5.0999999999999996" customHeight="1" x14ac:dyDescent="0.15">
      <c r="A26" s="71"/>
      <c r="B26" s="72"/>
      <c r="C26" s="72"/>
      <c r="D26" s="72"/>
      <c r="E26" s="81"/>
      <c r="G26" s="71"/>
      <c r="H26" s="72"/>
      <c r="I26" s="72"/>
      <c r="J26" s="72"/>
      <c r="K26" s="79"/>
      <c r="L26" s="72"/>
      <c r="M26" s="82"/>
      <c r="N26" s="78"/>
    </row>
    <row r="27" spans="1:14" ht="9" customHeight="1" x14ac:dyDescent="0.15">
      <c r="A27" s="71" t="s">
        <v>3</v>
      </c>
      <c r="B27" s="72"/>
      <c r="C27" s="72"/>
      <c r="D27" s="72"/>
      <c r="E27" s="81"/>
      <c r="G27" s="71" t="s">
        <v>3</v>
      </c>
      <c r="H27" s="72"/>
      <c r="I27" s="72"/>
      <c r="J27" s="72"/>
      <c r="K27" s="79"/>
      <c r="L27" s="72"/>
      <c r="M27" s="82"/>
      <c r="N27" s="78"/>
    </row>
    <row r="28" spans="1:14" ht="9" x14ac:dyDescent="0.15">
      <c r="A28" s="71" t="s">
        <v>48</v>
      </c>
      <c r="B28" s="72">
        <v>285401.86</v>
      </c>
      <c r="C28" s="72">
        <v>1295.01</v>
      </c>
      <c r="D28" s="72">
        <v>25790.85</v>
      </c>
      <c r="E28" s="81">
        <v>309897.7</v>
      </c>
      <c r="G28" s="71" t="s">
        <v>48</v>
      </c>
      <c r="H28" s="72">
        <v>39392206.039999999</v>
      </c>
      <c r="I28" s="72">
        <v>15101011.800000001</v>
      </c>
      <c r="J28" s="72">
        <v>24291194.239999998</v>
      </c>
      <c r="K28" s="79">
        <f>IF(ISERROR((H28-I28)/ABS(I28)),"",(H28-I28)/ABS(I28))</f>
        <v>1.6085805747135431</v>
      </c>
      <c r="L28" s="72">
        <v>16650000</v>
      </c>
      <c r="M28" s="82">
        <f>H28/L28</f>
        <v>2.3658982606606607</v>
      </c>
      <c r="N28" s="78"/>
    </row>
    <row r="29" spans="1:14" ht="9" x14ac:dyDescent="0.15">
      <c r="A29" s="71" t="s">
        <v>49</v>
      </c>
      <c r="B29" s="72">
        <v>146890.29999999999</v>
      </c>
      <c r="C29" s="72" t="s">
        <v>105</v>
      </c>
      <c r="D29" s="72">
        <v>20793.349999999999</v>
      </c>
      <c r="E29" s="81">
        <v>167683.65</v>
      </c>
      <c r="G29" s="71" t="s">
        <v>49</v>
      </c>
      <c r="H29" s="72">
        <v>7107462.1799999997</v>
      </c>
      <c r="I29" s="72">
        <v>6778740.9900000002</v>
      </c>
      <c r="J29" s="72">
        <v>328721.19</v>
      </c>
      <c r="K29" s="79">
        <f>IF(ISERROR((H29-I29)/ABS(I29)),"",(H29-I29)/ABS(I29))</f>
        <v>4.8492956211917376E-2</v>
      </c>
      <c r="L29" s="72">
        <v>9400000</v>
      </c>
      <c r="M29" s="82">
        <f>H29/L29</f>
        <v>0.75611299787234043</v>
      </c>
      <c r="N29" s="78"/>
    </row>
    <row r="30" spans="1:14" ht="9" x14ac:dyDescent="0.15">
      <c r="A30" s="71" t="s">
        <v>67</v>
      </c>
      <c r="B30" s="72">
        <v>60119.66</v>
      </c>
      <c r="C30" s="72" t="s">
        <v>105</v>
      </c>
      <c r="D30" s="72" t="s">
        <v>105</v>
      </c>
      <c r="E30" s="81">
        <v>60119.66</v>
      </c>
      <c r="G30" s="71" t="s">
        <v>67</v>
      </c>
      <c r="H30" s="72">
        <v>2534462.1800000002</v>
      </c>
      <c r="I30" s="72">
        <v>3329434.23</v>
      </c>
      <c r="J30" s="72">
        <v>-794972.05</v>
      </c>
      <c r="K30" s="79">
        <f>IF(ISERROR((H30-I30)/ABS(I30)),"",(H30-I30)/ABS(I30))</f>
        <v>-0.23877091273852849</v>
      </c>
      <c r="L30" s="72">
        <v>4150000</v>
      </c>
      <c r="M30" s="82">
        <f>H30/L30</f>
        <v>0.61071377831325302</v>
      </c>
      <c r="N30" s="78"/>
    </row>
    <row r="31" spans="1:14" ht="9" x14ac:dyDescent="0.15">
      <c r="A31" s="71" t="s">
        <v>1</v>
      </c>
      <c r="B31" s="72">
        <v>43611493.509999998</v>
      </c>
      <c r="C31" s="72">
        <v>167841.13</v>
      </c>
      <c r="D31" s="72">
        <v>39801.71</v>
      </c>
      <c r="E31" s="81">
        <v>43483454.090000004</v>
      </c>
      <c r="G31" s="71" t="s">
        <v>1</v>
      </c>
      <c r="H31" s="72">
        <v>140726170.38999999</v>
      </c>
      <c r="I31" s="72">
        <v>128253304.13</v>
      </c>
      <c r="J31" s="72">
        <v>12472866.26</v>
      </c>
      <c r="K31" s="79">
        <f>IF(ISERROR((H31-I31)/ABS(I31)),"",(H31-I31)/ABS(I31))</f>
        <v>9.725181229917676E-2</v>
      </c>
      <c r="L31" s="72">
        <v>160000000</v>
      </c>
      <c r="M31" s="82">
        <f>H31/L31</f>
        <v>0.87953856493749993</v>
      </c>
      <c r="N31" s="78"/>
    </row>
    <row r="32" spans="1:14" ht="5.0999999999999996" customHeight="1" x14ac:dyDescent="0.15">
      <c r="A32" s="80"/>
      <c r="B32" s="84"/>
      <c r="C32" s="84"/>
      <c r="D32" s="84"/>
      <c r="E32" s="83"/>
      <c r="G32" s="80"/>
      <c r="H32" s="84"/>
      <c r="I32" s="84"/>
      <c r="J32" s="84"/>
      <c r="K32" s="85"/>
      <c r="L32" s="84"/>
      <c r="M32" s="86"/>
      <c r="N32" s="78"/>
    </row>
    <row r="33" spans="1:14" ht="3" customHeight="1" x14ac:dyDescent="0.15">
      <c r="A33" s="71"/>
      <c r="B33" s="72"/>
      <c r="C33" s="72"/>
      <c r="D33" s="72"/>
      <c r="E33" s="81"/>
      <c r="G33" s="71"/>
      <c r="H33" s="72"/>
      <c r="I33" s="72"/>
      <c r="J33" s="72"/>
      <c r="K33" s="79"/>
      <c r="L33" s="72"/>
      <c r="M33" s="82"/>
      <c r="N33" s="78"/>
    </row>
    <row r="34" spans="1:14" s="11" customFormat="1" ht="9" x14ac:dyDescent="0.15">
      <c r="A34" s="73" t="s">
        <v>11</v>
      </c>
      <c r="B34" s="69">
        <v>44103905.329999998</v>
      </c>
      <c r="C34" s="69">
        <v>169136.14</v>
      </c>
      <c r="D34" s="69">
        <v>86385.91</v>
      </c>
      <c r="E34" s="88">
        <v>44021155.100000001</v>
      </c>
      <c r="G34" s="73" t="s">
        <v>11</v>
      </c>
      <c r="H34" s="69">
        <v>189760300.78999999</v>
      </c>
      <c r="I34" s="69">
        <v>153462491.15000001</v>
      </c>
      <c r="J34" s="69">
        <v>36297809.640000001</v>
      </c>
      <c r="K34" s="89">
        <f>IF(ISERROR((H34-I34)/ABS(I34)),"",(H34-I34)/ABS(I34))</f>
        <v>0.23652561201108838</v>
      </c>
      <c r="L34" s="69">
        <v>190200000</v>
      </c>
      <c r="M34" s="90">
        <f>H34/L34</f>
        <v>0.9976882270767613</v>
      </c>
      <c r="N34" s="70"/>
    </row>
    <row r="35" spans="1:14" ht="3" customHeight="1" x14ac:dyDescent="0.15">
      <c r="A35" s="80"/>
      <c r="B35" s="84"/>
      <c r="C35" s="84"/>
      <c r="D35" s="84"/>
      <c r="E35" s="83"/>
      <c r="G35" s="80"/>
      <c r="H35" s="84"/>
      <c r="I35" s="84"/>
      <c r="J35" s="84"/>
      <c r="K35" s="85"/>
      <c r="L35" s="84"/>
      <c r="M35" s="86"/>
      <c r="N35" s="78"/>
    </row>
    <row r="36" spans="1:14" ht="5.0999999999999996" customHeight="1" x14ac:dyDescent="0.15">
      <c r="A36" s="80"/>
      <c r="B36" s="72"/>
      <c r="C36" s="72"/>
      <c r="D36" s="72"/>
      <c r="E36" s="81"/>
      <c r="G36" s="71"/>
      <c r="H36" s="72"/>
      <c r="I36" s="72"/>
      <c r="J36" s="72"/>
      <c r="K36" s="79"/>
      <c r="L36" s="72"/>
      <c r="M36" s="82"/>
      <c r="N36" s="78"/>
    </row>
    <row r="37" spans="1:14" ht="9" x14ac:dyDescent="0.15">
      <c r="A37" s="71" t="s">
        <v>68</v>
      </c>
      <c r="B37" s="72">
        <v>477284.4</v>
      </c>
      <c r="C37" s="72">
        <v>5252.83</v>
      </c>
      <c r="D37" s="72" t="s">
        <v>105</v>
      </c>
      <c r="E37" s="81">
        <v>472031.57</v>
      </c>
      <c r="G37" s="71" t="s">
        <v>68</v>
      </c>
      <c r="H37" s="72">
        <v>10928949.460000001</v>
      </c>
      <c r="I37" s="72">
        <v>7187588.71</v>
      </c>
      <c r="J37" s="72">
        <v>3741360.75</v>
      </c>
      <c r="K37" s="79">
        <f>IF(ISERROR((H37-I37)/ABS(I37)),"",(H37-I37)/ABS(I37))</f>
        <v>0.52053072330010952</v>
      </c>
      <c r="L37" s="72">
        <v>12075000</v>
      </c>
      <c r="M37" s="82">
        <f>H37/L37</f>
        <v>0.90508898219461709</v>
      </c>
      <c r="N37" s="78"/>
    </row>
    <row r="38" spans="1:14" ht="9" x14ac:dyDescent="0.15">
      <c r="A38" s="71" t="s">
        <v>98</v>
      </c>
      <c r="B38" s="72">
        <v>50856.77</v>
      </c>
      <c r="C38" s="72">
        <v>17796.12</v>
      </c>
      <c r="D38" s="72" t="s">
        <v>105</v>
      </c>
      <c r="E38" s="81">
        <v>33060.65</v>
      </c>
      <c r="G38" s="71" t="s">
        <v>98</v>
      </c>
      <c r="H38" s="72">
        <v>20186835.289999999</v>
      </c>
      <c r="I38" s="72">
        <v>17245756.27</v>
      </c>
      <c r="J38" s="72">
        <v>2941079.02</v>
      </c>
      <c r="K38" s="79">
        <f>IF(ISERROR((H38-I38)/ABS(I38)),"",(H38-I38)/ABS(I38))</f>
        <v>0.17053928943181101</v>
      </c>
      <c r="L38" s="72">
        <v>17100000</v>
      </c>
      <c r="M38" s="82">
        <f>H38/L38</f>
        <v>1.180516683625731</v>
      </c>
      <c r="N38" s="78"/>
    </row>
    <row r="39" spans="1:14" ht="9" x14ac:dyDescent="0.15">
      <c r="A39" s="71" t="s">
        <v>69</v>
      </c>
      <c r="B39" s="72">
        <v>71660.600000000006</v>
      </c>
      <c r="C39" s="72">
        <v>16956.599999999999</v>
      </c>
      <c r="D39" s="72">
        <v>4425.62</v>
      </c>
      <c r="E39" s="81">
        <v>59129.62</v>
      </c>
      <c r="G39" s="71" t="s">
        <v>69</v>
      </c>
      <c r="H39" s="72">
        <v>9147284.5399999991</v>
      </c>
      <c r="I39" s="72">
        <v>6440617.3499999996</v>
      </c>
      <c r="J39" s="72">
        <v>2706667.19</v>
      </c>
      <c r="K39" s="79">
        <f>IF(ISERROR((H39-I39)/ABS(I39)),"",(H39-I39)/ABS(I39))</f>
        <v>0.4202496504469404</v>
      </c>
      <c r="L39" s="72">
        <v>6550000</v>
      </c>
      <c r="M39" s="82">
        <f>H39/L39</f>
        <v>1.3965319908396945</v>
      </c>
      <c r="N39" s="78"/>
    </row>
    <row r="40" spans="1:14" ht="9" x14ac:dyDescent="0.15">
      <c r="A40" s="71" t="s">
        <v>51</v>
      </c>
      <c r="B40" s="72" t="s">
        <v>105</v>
      </c>
      <c r="C40" s="72" t="s">
        <v>105</v>
      </c>
      <c r="D40" s="72" t="s">
        <v>105</v>
      </c>
      <c r="E40" s="81" t="s">
        <v>105</v>
      </c>
      <c r="G40" s="71" t="s">
        <v>51</v>
      </c>
      <c r="H40" s="72">
        <v>3286089.82</v>
      </c>
      <c r="I40" s="72">
        <v>3017712.62</v>
      </c>
      <c r="J40" s="72">
        <v>268377.2</v>
      </c>
      <c r="K40" s="79">
        <f>IF(ISERROR((H40-I40)/ABS(I40)),"",(H40-I40)/ABS(I40))</f>
        <v>8.8933982056912927E-2</v>
      </c>
      <c r="L40" s="72">
        <v>3150000</v>
      </c>
      <c r="M40" s="82">
        <f>H40/L40</f>
        <v>1.0432031174603174</v>
      </c>
      <c r="N40" s="78"/>
    </row>
    <row r="41" spans="1:14" ht="9" x14ac:dyDescent="0.15">
      <c r="A41" s="71" t="s">
        <v>70</v>
      </c>
      <c r="B41" s="72">
        <v>2049003.24</v>
      </c>
      <c r="C41" s="72" t="s">
        <v>105</v>
      </c>
      <c r="D41" s="72" t="s">
        <v>105</v>
      </c>
      <c r="E41" s="81">
        <v>2049003.24</v>
      </c>
      <c r="G41" s="71" t="s">
        <v>70</v>
      </c>
      <c r="H41" s="72">
        <v>4923620.5</v>
      </c>
      <c r="I41" s="72">
        <v>4347799.26</v>
      </c>
      <c r="J41" s="72">
        <v>575821.24</v>
      </c>
      <c r="K41" s="79">
        <f>IF(ISERROR((H41-I41)/ABS(I41)),"",(H41-I41)/ABS(I41))</f>
        <v>0.13243970237945168</v>
      </c>
      <c r="L41" s="72">
        <v>5322450</v>
      </c>
      <c r="M41" s="82">
        <f>H41/L41</f>
        <v>0.92506655769429491</v>
      </c>
      <c r="N41" s="78"/>
    </row>
    <row r="42" spans="1:14" ht="9" x14ac:dyDescent="0.15">
      <c r="A42" s="71" t="s">
        <v>56</v>
      </c>
      <c r="B42" s="72"/>
      <c r="C42" s="72"/>
      <c r="D42" s="72"/>
      <c r="E42" s="81"/>
      <c r="G42" s="71" t="s">
        <v>56</v>
      </c>
      <c r="H42" s="72"/>
      <c r="I42" s="72"/>
      <c r="J42" s="72"/>
      <c r="K42" s="79"/>
      <c r="L42" s="72"/>
      <c r="M42" s="82"/>
      <c r="N42" s="78"/>
    </row>
    <row r="43" spans="1:14" ht="5.0999999999999996" customHeight="1" x14ac:dyDescent="0.15">
      <c r="A43" s="80"/>
      <c r="B43" s="84"/>
      <c r="C43" s="84"/>
      <c r="D43" s="84"/>
      <c r="E43" s="83"/>
      <c r="G43" s="80"/>
      <c r="H43" s="84"/>
      <c r="I43" s="84"/>
      <c r="J43" s="84"/>
      <c r="K43" s="85"/>
      <c r="L43" s="84"/>
      <c r="M43" s="86"/>
      <c r="N43" s="78"/>
    </row>
    <row r="44" spans="1:14" ht="3" customHeight="1" x14ac:dyDescent="0.15">
      <c r="A44" s="71"/>
      <c r="B44" s="72"/>
      <c r="C44" s="72"/>
      <c r="D44" s="72"/>
      <c r="E44" s="81"/>
      <c r="G44" s="71"/>
      <c r="H44" s="72"/>
      <c r="I44" s="72"/>
      <c r="J44" s="72"/>
      <c r="K44" s="79"/>
      <c r="L44" s="72"/>
      <c r="M44" s="82"/>
      <c r="N44" s="78"/>
    </row>
    <row r="45" spans="1:14" s="11" customFormat="1" ht="9" x14ac:dyDescent="0.15">
      <c r="A45" s="73" t="s">
        <v>37</v>
      </c>
      <c r="B45" s="69">
        <v>93155166.409999996</v>
      </c>
      <c r="C45" s="69">
        <v>6070762.4100000001</v>
      </c>
      <c r="D45" s="69">
        <v>983252.73</v>
      </c>
      <c r="E45" s="88">
        <v>88067656.730000004</v>
      </c>
      <c r="G45" s="73" t="s">
        <v>37</v>
      </c>
      <c r="H45" s="69">
        <v>880653132.85000002</v>
      </c>
      <c r="I45" s="69">
        <v>760361511.29999995</v>
      </c>
      <c r="J45" s="69">
        <v>120291621.55</v>
      </c>
      <c r="K45" s="89">
        <f>IF(ISERROR((H45-I45)/ABS(I45)),"",(H45-I45)/ABS(I45))</f>
        <v>0.15820319645629607</v>
      </c>
      <c r="L45" s="69">
        <v>1055197450</v>
      </c>
      <c r="M45" s="90">
        <f>H45/L45</f>
        <v>0.83458610788909704</v>
      </c>
      <c r="N45" s="70"/>
    </row>
    <row r="46" spans="1:14" ht="3" customHeight="1" x14ac:dyDescent="0.15">
      <c r="A46" s="80"/>
      <c r="B46" s="84"/>
      <c r="C46" s="84"/>
      <c r="D46" s="84"/>
      <c r="E46" s="83"/>
      <c r="G46" s="80"/>
      <c r="H46" s="84"/>
      <c r="I46" s="84"/>
      <c r="J46" s="84"/>
      <c r="K46" s="85"/>
      <c r="L46" s="84"/>
      <c r="M46" s="86"/>
      <c r="N46" s="78"/>
    </row>
    <row r="47" spans="1:14" ht="5.0999999999999996" customHeight="1" x14ac:dyDescent="0.15">
      <c r="A47" s="71"/>
      <c r="B47" s="72"/>
      <c r="C47" s="72"/>
      <c r="D47" s="72"/>
      <c r="E47" s="81"/>
      <c r="G47" s="71"/>
      <c r="H47" s="72"/>
      <c r="I47" s="72"/>
      <c r="J47" s="72"/>
      <c r="K47" s="79"/>
      <c r="L47" s="72"/>
      <c r="M47" s="82"/>
      <c r="N47" s="78"/>
    </row>
    <row r="48" spans="1:14" ht="9" x14ac:dyDescent="0.15">
      <c r="A48" s="71" t="s">
        <v>86</v>
      </c>
      <c r="B48" s="72">
        <v>71461183.019999996</v>
      </c>
      <c r="C48" s="72">
        <v>29814611.25</v>
      </c>
      <c r="D48" s="72">
        <v>426043.9</v>
      </c>
      <c r="E48" s="81">
        <v>42072615.670000002</v>
      </c>
      <c r="G48" s="71" t="s">
        <v>86</v>
      </c>
      <c r="H48" s="72">
        <v>504275554.5</v>
      </c>
      <c r="I48" s="72">
        <v>464365741.27999997</v>
      </c>
      <c r="J48" s="72">
        <v>39909813.219999999</v>
      </c>
      <c r="K48" s="79">
        <f>IF(ISERROR((H48-I48)/ABS(I48)),"",(H48-I48)/ABS(I48))</f>
        <v>8.5944783760297877E-2</v>
      </c>
      <c r="L48" s="72">
        <v>655561440</v>
      </c>
      <c r="M48" s="82">
        <f>H48/L48</f>
        <v>0.76922699190483201</v>
      </c>
      <c r="N48" s="78"/>
    </row>
    <row r="49" spans="1:14" ht="9" x14ac:dyDescent="0.15">
      <c r="A49" s="71" t="s">
        <v>71</v>
      </c>
      <c r="B49" s="72">
        <v>1431786.65</v>
      </c>
      <c r="C49" s="72">
        <v>44194.27</v>
      </c>
      <c r="D49" s="72">
        <v>855.13</v>
      </c>
      <c r="E49" s="81">
        <v>1388447.51</v>
      </c>
      <c r="G49" s="71" t="s">
        <v>71</v>
      </c>
      <c r="H49" s="72">
        <v>15539679.779999999</v>
      </c>
      <c r="I49" s="72">
        <v>13283976.220000001</v>
      </c>
      <c r="J49" s="72">
        <v>2255703.56</v>
      </c>
      <c r="K49" s="79">
        <f>IF(ISERROR((H49-I49)/ABS(I49)),"",(H49-I49)/ABS(I49))</f>
        <v>0.16980635335705219</v>
      </c>
      <c r="L49" s="72">
        <v>17300000</v>
      </c>
      <c r="M49" s="82">
        <f>H49/L49</f>
        <v>0.89824738612716759</v>
      </c>
      <c r="N49" s="78"/>
    </row>
    <row r="50" spans="1:14" ht="9" x14ac:dyDescent="0.15">
      <c r="A50" s="71" t="s">
        <v>52</v>
      </c>
      <c r="B50" s="72">
        <v>283543.76</v>
      </c>
      <c r="C50" s="72">
        <v>5018.4399999999996</v>
      </c>
      <c r="D50" s="72">
        <v>2140.79</v>
      </c>
      <c r="E50" s="81">
        <v>280666.11</v>
      </c>
      <c r="G50" s="71" t="s">
        <v>52</v>
      </c>
      <c r="H50" s="72">
        <v>5852774.4699999997</v>
      </c>
      <c r="I50" s="72">
        <v>4133026.42</v>
      </c>
      <c r="J50" s="72">
        <v>1719748.05</v>
      </c>
      <c r="K50" s="79">
        <f>IF(ISERROR((H50-I50)/ABS(I50)),"",(H50-I50)/ABS(I50))</f>
        <v>0.41609897330392576</v>
      </c>
      <c r="L50" s="72">
        <v>5400000</v>
      </c>
      <c r="M50" s="82">
        <f>H50/L50</f>
        <v>1.0838471240740741</v>
      </c>
      <c r="N50" s="78"/>
    </row>
    <row r="51" spans="1:14" ht="9" x14ac:dyDescent="0.15">
      <c r="A51" s="71" t="s">
        <v>72</v>
      </c>
      <c r="B51" s="72">
        <v>499520.91</v>
      </c>
      <c r="C51" s="72">
        <v>226564.38</v>
      </c>
      <c r="D51" s="72" t="s">
        <v>105</v>
      </c>
      <c r="E51" s="81">
        <v>272956.53000000003</v>
      </c>
      <c r="G51" s="71" t="s">
        <v>72</v>
      </c>
      <c r="H51" s="72">
        <v>3934099.21</v>
      </c>
      <c r="I51" s="72">
        <v>2779798.27</v>
      </c>
      <c r="J51" s="72">
        <v>1154300.94</v>
      </c>
      <c r="K51" s="79">
        <f>IF(ISERROR((H51-I51)/ABS(I51)),"",(H51-I51)/ABS(I51))</f>
        <v>0.41524629771066085</v>
      </c>
      <c r="L51" s="72">
        <v>3450000</v>
      </c>
      <c r="M51" s="82">
        <f>H51/L51</f>
        <v>1.1403186115942028</v>
      </c>
      <c r="N51" s="78"/>
    </row>
    <row r="52" spans="1:14" ht="9" x14ac:dyDescent="0.15">
      <c r="A52" s="71" t="s">
        <v>73</v>
      </c>
      <c r="B52" s="72"/>
      <c r="C52" s="72"/>
      <c r="D52" s="72"/>
      <c r="E52" s="81"/>
      <c r="G52" s="71" t="s">
        <v>73</v>
      </c>
      <c r="H52" s="72"/>
      <c r="I52" s="72"/>
      <c r="J52" s="72"/>
      <c r="K52" s="79"/>
      <c r="L52" s="72"/>
      <c r="M52" s="82"/>
      <c r="N52" s="78"/>
    </row>
    <row r="53" spans="1:14" ht="9" x14ac:dyDescent="0.15">
      <c r="A53" s="71" t="s">
        <v>53</v>
      </c>
      <c r="B53" s="72">
        <v>58367.91</v>
      </c>
      <c r="C53" s="72">
        <v>149839.31</v>
      </c>
      <c r="D53" s="72" t="s">
        <v>105</v>
      </c>
      <c r="E53" s="81">
        <v>-91471.4</v>
      </c>
      <c r="G53" s="71" t="s">
        <v>53</v>
      </c>
      <c r="H53" s="72">
        <v>612747.16</v>
      </c>
      <c r="I53" s="72">
        <v>964119.52</v>
      </c>
      <c r="J53" s="72">
        <v>-351372.36</v>
      </c>
      <c r="K53" s="79">
        <f>IF(ISERROR((H53-I53)/ABS(I53)),"",(H53-I53)/ABS(I53))</f>
        <v>-0.36444896375503316</v>
      </c>
      <c r="L53" s="72">
        <v>1500800</v>
      </c>
      <c r="M53" s="82">
        <f>H53/L53</f>
        <v>0.40828035714285715</v>
      </c>
      <c r="N53" s="78"/>
    </row>
    <row r="54" spans="1:14" ht="9" x14ac:dyDescent="0.15">
      <c r="A54" s="71" t="s">
        <v>54</v>
      </c>
      <c r="B54" s="72">
        <v>2539.6799999999998</v>
      </c>
      <c r="C54" s="72">
        <v>5821.79</v>
      </c>
      <c r="D54" s="72" t="s">
        <v>105</v>
      </c>
      <c r="E54" s="81">
        <v>-3282.11</v>
      </c>
      <c r="G54" s="71" t="s">
        <v>54</v>
      </c>
      <c r="H54" s="72">
        <v>32012.25</v>
      </c>
      <c r="I54" s="72">
        <v>19212.2</v>
      </c>
      <c r="J54" s="72">
        <v>12800.05</v>
      </c>
      <c r="K54" s="79">
        <f t="shared" ref="K54:K65" si="2">IF(ISERROR((H54-I54)/ABS(I54)),"",(H54-I54)/ABS(I54))</f>
        <v>0.666245927067176</v>
      </c>
      <c r="L54" s="72">
        <v>22366</v>
      </c>
      <c r="M54" s="82">
        <f>H54/L54</f>
        <v>1.4312907985334884</v>
      </c>
      <c r="N54" s="78"/>
    </row>
    <row r="55" spans="1:14" ht="9" x14ac:dyDescent="0.15">
      <c r="A55" s="71" t="s">
        <v>4</v>
      </c>
      <c r="B55" s="72"/>
      <c r="C55" s="72"/>
      <c r="D55" s="72"/>
      <c r="E55" s="81"/>
      <c r="G55" s="71" t="s">
        <v>4</v>
      </c>
      <c r="H55" s="72"/>
      <c r="I55" s="72"/>
      <c r="J55" s="72"/>
      <c r="K55" s="79" t="str">
        <f t="shared" si="2"/>
        <v/>
      </c>
      <c r="L55" s="72"/>
      <c r="M55" s="82"/>
      <c r="N55" s="78"/>
    </row>
    <row r="56" spans="1:14" ht="9" x14ac:dyDescent="0.15">
      <c r="A56" s="71" t="s">
        <v>63</v>
      </c>
      <c r="B56" s="72">
        <v>34398799.270000003</v>
      </c>
      <c r="C56" s="72">
        <v>21878.44</v>
      </c>
      <c r="D56" s="72" t="s">
        <v>105</v>
      </c>
      <c r="E56" s="81">
        <v>34376920.829999998</v>
      </c>
      <c r="G56" s="71" t="s">
        <v>63</v>
      </c>
      <c r="H56" s="72">
        <v>172191216.58000001</v>
      </c>
      <c r="I56" s="72">
        <v>165370493.63</v>
      </c>
      <c r="J56" s="72">
        <v>6820722.9500000002</v>
      </c>
      <c r="K56" s="79">
        <f t="shared" si="2"/>
        <v>4.1245102438048631E-2</v>
      </c>
      <c r="L56" s="72">
        <v>219375360</v>
      </c>
      <c r="M56" s="82">
        <f>H56/L56</f>
        <v>0.78491593850831753</v>
      </c>
      <c r="N56" s="78"/>
    </row>
    <row r="57" spans="1:14" ht="9" x14ac:dyDescent="0.15">
      <c r="A57" s="71" t="s">
        <v>47</v>
      </c>
      <c r="B57" s="72">
        <v>756150.45</v>
      </c>
      <c r="C57" s="72">
        <v>287718.34999999998</v>
      </c>
      <c r="D57" s="72" t="s">
        <v>105</v>
      </c>
      <c r="E57" s="81">
        <v>468432.1</v>
      </c>
      <c r="G57" s="71" t="s">
        <v>47</v>
      </c>
      <c r="H57" s="72">
        <v>-284390.83</v>
      </c>
      <c r="I57" s="72">
        <v>184599.65</v>
      </c>
      <c r="J57" s="72">
        <v>-468990.48</v>
      </c>
      <c r="K57" s="79">
        <f t="shared" si="2"/>
        <v>-2.5405816316553147</v>
      </c>
      <c r="L57" s="72">
        <v>342281</v>
      </c>
      <c r="M57" s="82">
        <f t="shared" ref="M57:M65" si="3">H57/L57</f>
        <v>-0.830869461056851</v>
      </c>
      <c r="N57" s="78"/>
    </row>
    <row r="58" spans="1:14" ht="9" x14ac:dyDescent="0.15">
      <c r="A58" s="71" t="s">
        <v>55</v>
      </c>
      <c r="B58" s="72">
        <v>7258371.6799999997</v>
      </c>
      <c r="C58" s="72" t="s">
        <v>105</v>
      </c>
      <c r="D58" s="72" t="s">
        <v>105</v>
      </c>
      <c r="E58" s="81">
        <v>7258371.6799999997</v>
      </c>
      <c r="G58" s="71" t="s">
        <v>55</v>
      </c>
      <c r="H58" s="72">
        <v>43177385.859999999</v>
      </c>
      <c r="I58" s="72">
        <v>41547311.189999998</v>
      </c>
      <c r="J58" s="72">
        <v>1630074.67</v>
      </c>
      <c r="K58" s="79">
        <f t="shared" si="2"/>
        <v>3.9234179621047145E-2</v>
      </c>
      <c r="L58" s="72">
        <v>58889724</v>
      </c>
      <c r="M58" s="82">
        <f t="shared" si="3"/>
        <v>0.73319049449102525</v>
      </c>
      <c r="N58" s="78"/>
    </row>
    <row r="59" spans="1:14" ht="9" x14ac:dyDescent="0.15">
      <c r="A59" s="71" t="s">
        <v>5</v>
      </c>
      <c r="B59" s="72">
        <v>60484.41</v>
      </c>
      <c r="C59" s="72">
        <v>4385.1899999999996</v>
      </c>
      <c r="D59" s="72" t="s">
        <v>105</v>
      </c>
      <c r="E59" s="81">
        <v>56099.22</v>
      </c>
      <c r="G59" s="71" t="s">
        <v>5</v>
      </c>
      <c r="H59" s="72">
        <v>468097.78</v>
      </c>
      <c r="I59" s="72">
        <v>350137.37</v>
      </c>
      <c r="J59" s="72">
        <v>117960.41</v>
      </c>
      <c r="K59" s="79">
        <f t="shared" si="2"/>
        <v>0.33689751539517199</v>
      </c>
      <c r="L59" s="72">
        <v>513421</v>
      </c>
      <c r="M59" s="82">
        <f t="shared" si="3"/>
        <v>0.91172308884911224</v>
      </c>
      <c r="N59" s="78"/>
    </row>
    <row r="60" spans="1:14" ht="9" x14ac:dyDescent="0.15">
      <c r="A60" s="71" t="s">
        <v>44</v>
      </c>
      <c r="B60" s="72">
        <v>1319341.46</v>
      </c>
      <c r="C60" s="72" t="s">
        <v>105</v>
      </c>
      <c r="D60" s="72" t="s">
        <v>105</v>
      </c>
      <c r="E60" s="81">
        <v>1319341.46</v>
      </c>
      <c r="G60" s="71" t="s">
        <v>44</v>
      </c>
      <c r="H60" s="72">
        <v>8778473.0700000003</v>
      </c>
      <c r="I60" s="72">
        <v>8521001.1899999995</v>
      </c>
      <c r="J60" s="72">
        <v>257471.88</v>
      </c>
      <c r="K60" s="79">
        <f t="shared" si="2"/>
        <v>3.0216153508130287E-2</v>
      </c>
      <c r="L60" s="72">
        <v>10986852</v>
      </c>
      <c r="M60" s="82">
        <f t="shared" si="3"/>
        <v>0.79899802691435184</v>
      </c>
      <c r="N60" s="78"/>
    </row>
    <row r="61" spans="1:14" ht="9" x14ac:dyDescent="0.15">
      <c r="A61" s="71" t="s">
        <v>74</v>
      </c>
      <c r="B61" s="72"/>
      <c r="C61" s="72"/>
      <c r="D61" s="72"/>
      <c r="E61" s="81"/>
      <c r="G61" s="71" t="s">
        <v>74</v>
      </c>
      <c r="H61" s="72"/>
      <c r="I61" s="72"/>
      <c r="J61" s="72"/>
      <c r="K61" s="79" t="str">
        <f t="shared" si="2"/>
        <v/>
      </c>
      <c r="L61" s="72"/>
      <c r="M61" s="82"/>
      <c r="N61" s="78"/>
    </row>
    <row r="62" spans="1:14" ht="9" x14ac:dyDescent="0.15">
      <c r="A62" s="71" t="s">
        <v>75</v>
      </c>
      <c r="B62" s="72">
        <v>635264.18000000005</v>
      </c>
      <c r="C62" s="72" t="s">
        <v>105</v>
      </c>
      <c r="D62" s="72" t="s">
        <v>105</v>
      </c>
      <c r="E62" s="81">
        <v>635264.18000000005</v>
      </c>
      <c r="G62" s="71" t="s">
        <v>75</v>
      </c>
      <c r="H62" s="72">
        <v>7607200.7599999998</v>
      </c>
      <c r="I62" s="72">
        <v>8005572.0199999996</v>
      </c>
      <c r="J62" s="72">
        <v>-398371.26</v>
      </c>
      <c r="K62" s="79">
        <f t="shared" si="2"/>
        <v>-4.9761748317892193E-2</v>
      </c>
      <c r="L62" s="72">
        <v>10725000</v>
      </c>
      <c r="M62" s="82">
        <f t="shared" si="3"/>
        <v>0.70929610815850819</v>
      </c>
      <c r="N62" s="78"/>
    </row>
    <row r="63" spans="1:14" ht="9" x14ac:dyDescent="0.15">
      <c r="A63" s="71" t="s">
        <v>76</v>
      </c>
      <c r="B63" s="72" t="s">
        <v>105</v>
      </c>
      <c r="C63" s="72" t="s">
        <v>105</v>
      </c>
      <c r="D63" s="72" t="s">
        <v>105</v>
      </c>
      <c r="E63" s="81" t="s">
        <v>105</v>
      </c>
      <c r="G63" s="71" t="s">
        <v>76</v>
      </c>
      <c r="H63" s="72">
        <v>1182694.71</v>
      </c>
      <c r="I63" s="72">
        <v>1184557.04</v>
      </c>
      <c r="J63" s="72">
        <v>-1862.33</v>
      </c>
      <c r="K63" s="79">
        <f t="shared" si="2"/>
        <v>-1.5721741858881482E-3</v>
      </c>
      <c r="L63" s="72">
        <v>1650000</v>
      </c>
      <c r="M63" s="82">
        <f t="shared" si="3"/>
        <v>0.71678467272727275</v>
      </c>
      <c r="N63" s="78"/>
    </row>
    <row r="64" spans="1:14" ht="9" x14ac:dyDescent="0.15">
      <c r="A64" s="71" t="s">
        <v>77</v>
      </c>
      <c r="B64" s="72">
        <v>91896.59</v>
      </c>
      <c r="C64" s="72" t="s">
        <v>105</v>
      </c>
      <c r="D64" s="72" t="s">
        <v>105</v>
      </c>
      <c r="E64" s="81">
        <v>91896.59</v>
      </c>
      <c r="G64" s="71" t="s">
        <v>77</v>
      </c>
      <c r="H64" s="72">
        <v>263911.33</v>
      </c>
      <c r="I64" s="72">
        <v>292497.09000000003</v>
      </c>
      <c r="J64" s="72">
        <v>-28585.759999999998</v>
      </c>
      <c r="K64" s="79">
        <f t="shared" si="2"/>
        <v>-9.7730066305958832E-2</v>
      </c>
      <c r="L64" s="72">
        <v>300000</v>
      </c>
      <c r="M64" s="82">
        <f t="shared" si="3"/>
        <v>0.87970443333333337</v>
      </c>
      <c r="N64" s="78"/>
    </row>
    <row r="65" spans="1:14" ht="9" x14ac:dyDescent="0.15">
      <c r="A65" s="71" t="s">
        <v>56</v>
      </c>
      <c r="B65" s="72">
        <v>3188073.88</v>
      </c>
      <c r="C65" s="72" t="s">
        <v>105</v>
      </c>
      <c r="D65" s="72" t="s">
        <v>105</v>
      </c>
      <c r="E65" s="81">
        <v>3188073.88</v>
      </c>
      <c r="G65" s="71" t="s">
        <v>56</v>
      </c>
      <c r="H65" s="72">
        <v>-1395691.87</v>
      </c>
      <c r="I65" s="72">
        <v>-2071231.13</v>
      </c>
      <c r="J65" s="72">
        <v>675539.26</v>
      </c>
      <c r="K65" s="79">
        <f t="shared" si="2"/>
        <v>0.32615348920523407</v>
      </c>
      <c r="L65" s="72">
        <v>-1479600</v>
      </c>
      <c r="M65" s="82">
        <f t="shared" si="3"/>
        <v>0.94328999053798335</v>
      </c>
      <c r="N65" s="78"/>
    </row>
    <row r="66" spans="1:14" ht="5.0999999999999996" customHeight="1" x14ac:dyDescent="0.15">
      <c r="A66" s="80"/>
      <c r="B66" s="84"/>
      <c r="C66" s="84"/>
      <c r="D66" s="84"/>
      <c r="E66" s="83"/>
      <c r="G66" s="80"/>
      <c r="H66" s="84"/>
      <c r="I66" s="84"/>
      <c r="J66" s="84"/>
      <c r="K66" s="85"/>
      <c r="L66" s="84"/>
      <c r="M66" s="86"/>
      <c r="N66" s="78"/>
    </row>
    <row r="67" spans="1:14" ht="3" customHeight="1" x14ac:dyDescent="0.15">
      <c r="A67" s="71"/>
      <c r="B67" s="72"/>
      <c r="C67" s="72"/>
      <c r="D67" s="72"/>
      <c r="E67" s="81"/>
      <c r="G67" s="71"/>
      <c r="H67" s="72"/>
      <c r="I67" s="72"/>
      <c r="J67" s="72"/>
      <c r="K67" s="79"/>
      <c r="L67" s="72"/>
      <c r="M67" s="82"/>
      <c r="N67" s="78"/>
    </row>
    <row r="68" spans="1:14" s="11" customFormat="1" ht="9" x14ac:dyDescent="0.15">
      <c r="A68" s="73" t="s">
        <v>10</v>
      </c>
      <c r="B68" s="69">
        <v>121445323.84999999</v>
      </c>
      <c r="C68" s="69">
        <v>30560031.420000002</v>
      </c>
      <c r="D68" s="69">
        <v>429039.82</v>
      </c>
      <c r="E68" s="88">
        <v>91314332.25</v>
      </c>
      <c r="G68" s="73" t="s">
        <v>10</v>
      </c>
      <c r="H68" s="69">
        <v>762235764.75999999</v>
      </c>
      <c r="I68" s="69">
        <v>708930811.96000004</v>
      </c>
      <c r="J68" s="69">
        <v>53304952.799999997</v>
      </c>
      <c r="K68" s="89">
        <f>IF(ISERROR((H68-I68)/ABS(I68)),"",(H68-I68)/ABS(I68))</f>
        <v>7.5190627774558594E-2</v>
      </c>
      <c r="L68" s="69">
        <v>984537644</v>
      </c>
      <c r="M68" s="90">
        <f>H68/L68</f>
        <v>0.77420682632628723</v>
      </c>
      <c r="N68" s="70"/>
    </row>
    <row r="69" spans="1:14" ht="3" customHeight="1" x14ac:dyDescent="0.15">
      <c r="A69" s="80"/>
      <c r="B69" s="84"/>
      <c r="C69" s="84"/>
      <c r="D69" s="84"/>
      <c r="E69" s="83"/>
      <c r="G69" s="91"/>
      <c r="H69" s="84"/>
      <c r="I69" s="84"/>
      <c r="J69" s="84"/>
      <c r="K69" s="85"/>
      <c r="L69" s="84"/>
      <c r="M69" s="86"/>
      <c r="N69" s="78"/>
    </row>
    <row r="70" spans="1:14" ht="5.0999999999999996" customHeight="1" x14ac:dyDescent="0.15">
      <c r="A70" s="71"/>
      <c r="B70" s="72"/>
      <c r="C70" s="72"/>
      <c r="D70" s="72"/>
      <c r="E70" s="81"/>
      <c r="G70" s="80"/>
      <c r="H70" s="72"/>
      <c r="I70" s="72"/>
      <c r="J70" s="72"/>
      <c r="K70" s="79"/>
      <c r="L70" s="72"/>
      <c r="M70" s="82"/>
      <c r="N70" s="78"/>
    </row>
    <row r="71" spans="1:14" ht="9" x14ac:dyDescent="0.15">
      <c r="A71" s="71" t="s">
        <v>6</v>
      </c>
      <c r="B71" s="72" t="s">
        <v>105</v>
      </c>
      <c r="C71" s="72" t="s">
        <v>105</v>
      </c>
      <c r="D71" s="72" t="s">
        <v>105</v>
      </c>
      <c r="E71" s="81" t="s">
        <v>105</v>
      </c>
      <c r="G71" s="71" t="s">
        <v>6</v>
      </c>
      <c r="H71" s="72">
        <v>501471.85</v>
      </c>
      <c r="I71" s="72">
        <v>551785.64</v>
      </c>
      <c r="J71" s="72">
        <v>-50313.79</v>
      </c>
      <c r="K71" s="79">
        <f t="shared" ref="K71:K73" si="4">IF(ISERROR((H71-I71)/ABS(I71)),"",(H71-I71)/ABS(I71))</f>
        <v>-9.1183579913388171E-2</v>
      </c>
      <c r="L71" s="72">
        <v>700000</v>
      </c>
      <c r="M71" s="82">
        <f>H71/L71</f>
        <v>0.71638835714285709</v>
      </c>
      <c r="N71" s="78"/>
    </row>
    <row r="72" spans="1:14" ht="9" x14ac:dyDescent="0.15">
      <c r="A72" s="71" t="s">
        <v>78</v>
      </c>
      <c r="B72" s="72">
        <v>1229578.97</v>
      </c>
      <c r="C72" s="72" t="s">
        <v>105</v>
      </c>
      <c r="D72" s="72">
        <v>726.45</v>
      </c>
      <c r="E72" s="81">
        <v>1230305.42</v>
      </c>
      <c r="G72" s="71" t="s">
        <v>78</v>
      </c>
      <c r="H72" s="72">
        <v>3791867.43</v>
      </c>
      <c r="I72" s="72">
        <v>3634497.51</v>
      </c>
      <c r="J72" s="72">
        <v>157369.92000000001</v>
      </c>
      <c r="K72" s="79">
        <f t="shared" si="4"/>
        <v>4.3298948359989493E-2</v>
      </c>
      <c r="L72" s="72">
        <v>5050000</v>
      </c>
      <c r="M72" s="82">
        <f>H72/L72</f>
        <v>0.75086483762376244</v>
      </c>
      <c r="N72" s="78"/>
    </row>
    <row r="73" spans="1:14" ht="9" x14ac:dyDescent="0.15">
      <c r="A73" s="71" t="s">
        <v>57</v>
      </c>
      <c r="B73" s="72">
        <v>900</v>
      </c>
      <c r="C73" s="72" t="s">
        <v>105</v>
      </c>
      <c r="D73" s="72" t="s">
        <v>105</v>
      </c>
      <c r="E73" s="81">
        <v>900</v>
      </c>
      <c r="G73" s="71" t="s">
        <v>57</v>
      </c>
      <c r="H73" s="72">
        <v>439356.26</v>
      </c>
      <c r="I73" s="72">
        <v>408725.49</v>
      </c>
      <c r="J73" s="72">
        <v>30630.77</v>
      </c>
      <c r="K73" s="79">
        <f t="shared" si="4"/>
        <v>7.4942157387835093E-2</v>
      </c>
      <c r="L73" s="72">
        <v>525000</v>
      </c>
      <c r="M73" s="82">
        <f>H73/L73</f>
        <v>0.83686906666666672</v>
      </c>
      <c r="N73" s="78"/>
    </row>
    <row r="74" spans="1:14" ht="5.0999999999999996" customHeight="1" x14ac:dyDescent="0.15">
      <c r="A74" s="80"/>
      <c r="B74" s="84"/>
      <c r="C74" s="84"/>
      <c r="D74" s="84"/>
      <c r="E74" s="83"/>
      <c r="G74" s="80"/>
      <c r="H74" s="84"/>
      <c r="I74" s="84"/>
      <c r="J74" s="84"/>
      <c r="K74" s="85"/>
      <c r="L74" s="84"/>
      <c r="M74" s="86"/>
      <c r="N74" s="78"/>
    </row>
    <row r="75" spans="1:14" ht="3" customHeight="1" x14ac:dyDescent="0.15">
      <c r="A75" s="71"/>
      <c r="B75" s="72"/>
      <c r="C75" s="72"/>
      <c r="D75" s="72"/>
      <c r="E75" s="81"/>
      <c r="G75" s="71"/>
      <c r="H75" s="72"/>
      <c r="I75" s="72"/>
      <c r="J75" s="72"/>
      <c r="K75" s="79"/>
      <c r="L75" s="72"/>
      <c r="M75" s="82"/>
      <c r="N75" s="78"/>
    </row>
    <row r="76" spans="1:14" s="11" customFormat="1" ht="9" x14ac:dyDescent="0.15">
      <c r="A76" s="73" t="s">
        <v>79</v>
      </c>
      <c r="B76" s="69">
        <v>1230478.97</v>
      </c>
      <c r="C76" s="69" t="s">
        <v>105</v>
      </c>
      <c r="D76" s="69">
        <v>726.45</v>
      </c>
      <c r="E76" s="88">
        <v>1231205.42</v>
      </c>
      <c r="G76" s="73" t="s">
        <v>79</v>
      </c>
      <c r="H76" s="69">
        <v>4732695.54</v>
      </c>
      <c r="I76" s="69">
        <v>4595008.6399999997</v>
      </c>
      <c r="J76" s="69">
        <v>137686.9</v>
      </c>
      <c r="K76" s="89">
        <f>IF(ISERROR((H76-I76)/ABS(I76)),"",(H76-I76)/ABS(I76))</f>
        <v>2.9964448554334031E-2</v>
      </c>
      <c r="L76" s="69">
        <v>6275000</v>
      </c>
      <c r="M76" s="90">
        <f>H76/L76</f>
        <v>0.75421442868525901</v>
      </c>
      <c r="N76" s="70"/>
    </row>
    <row r="77" spans="1:14" ht="3" customHeight="1" x14ac:dyDescent="0.15">
      <c r="A77" s="80"/>
      <c r="B77" s="84"/>
      <c r="C77" s="84"/>
      <c r="D77" s="84"/>
      <c r="E77" s="83"/>
      <c r="G77" s="80"/>
      <c r="H77" s="84"/>
      <c r="I77" s="84"/>
      <c r="J77" s="84"/>
      <c r="K77" s="85"/>
      <c r="L77" s="84"/>
      <c r="M77" s="86"/>
      <c r="N77" s="78"/>
    </row>
    <row r="78" spans="1:14" ht="5.0999999999999996" customHeight="1" x14ac:dyDescent="0.15">
      <c r="A78" s="71"/>
      <c r="B78" s="72"/>
      <c r="C78" s="72"/>
      <c r="D78" s="72"/>
      <c r="E78" s="81"/>
      <c r="G78" s="71"/>
      <c r="H78" s="72"/>
      <c r="I78" s="72"/>
      <c r="J78" s="72"/>
      <c r="K78" s="79"/>
      <c r="L78" s="72"/>
      <c r="M78" s="82"/>
      <c r="N78" s="78"/>
    </row>
    <row r="79" spans="1:14" ht="9" x14ac:dyDescent="0.15">
      <c r="A79" s="71" t="s">
        <v>7</v>
      </c>
      <c r="B79" s="72">
        <v>84879.27</v>
      </c>
      <c r="C79" s="72">
        <v>30</v>
      </c>
      <c r="D79" s="72" t="s">
        <v>105</v>
      </c>
      <c r="E79" s="81">
        <v>84849.27</v>
      </c>
      <c r="G79" s="71" t="s">
        <v>7</v>
      </c>
      <c r="H79" s="72">
        <v>1389022.8</v>
      </c>
      <c r="I79" s="72">
        <v>1186387.6599999999</v>
      </c>
      <c r="J79" s="72">
        <v>202635.14</v>
      </c>
      <c r="K79" s="79">
        <f>IF(ISERROR((H79-I79)/ABS(I79)),"",(H79-I79)/ABS(I79))</f>
        <v>0.17080010761406617</v>
      </c>
      <c r="L79" s="72">
        <v>1875000</v>
      </c>
      <c r="M79" s="82">
        <f>H79/L79</f>
        <v>0.74081216000000005</v>
      </c>
      <c r="N79" s="78"/>
    </row>
    <row r="80" spans="1:14" ht="9" x14ac:dyDescent="0.15">
      <c r="A80" s="71" t="s">
        <v>58</v>
      </c>
      <c r="B80" s="72">
        <v>105057.23</v>
      </c>
      <c r="C80" s="72" t="s">
        <v>105</v>
      </c>
      <c r="D80" s="72">
        <v>15787.83</v>
      </c>
      <c r="E80" s="81">
        <v>120845.06</v>
      </c>
      <c r="G80" s="71" t="s">
        <v>58</v>
      </c>
      <c r="H80" s="72">
        <v>1658805.17</v>
      </c>
      <c r="I80" s="72">
        <v>1880262.37</v>
      </c>
      <c r="J80" s="72">
        <v>-221457.2</v>
      </c>
      <c r="K80" s="79">
        <f>IF(ISERROR((H80-I80)/ABS(I80)),"",(H80-I80)/ABS(I80))</f>
        <v>-0.11777994578490669</v>
      </c>
      <c r="L80" s="72">
        <v>2575000</v>
      </c>
      <c r="M80" s="82">
        <f>H80/L80</f>
        <v>0.6441961825242718</v>
      </c>
      <c r="N80" s="78"/>
    </row>
    <row r="81" spans="1:14" ht="9" x14ac:dyDescent="0.15">
      <c r="A81" s="71" t="s">
        <v>59</v>
      </c>
      <c r="B81" s="72">
        <v>49483.54</v>
      </c>
      <c r="C81" s="72">
        <v>300</v>
      </c>
      <c r="D81" s="72">
        <v>24437.21</v>
      </c>
      <c r="E81" s="81">
        <v>73620.75</v>
      </c>
      <c r="G81" s="71" t="s">
        <v>59</v>
      </c>
      <c r="H81" s="72">
        <v>678624.82</v>
      </c>
      <c r="I81" s="72">
        <v>-928800.65</v>
      </c>
      <c r="J81" s="72">
        <v>1607425.47</v>
      </c>
      <c r="K81" s="79">
        <f>IF(ISERROR((H81-I81)/ABS(I81)),"",(H81-I81)/ABS(I81))</f>
        <v>1.7306463663650535</v>
      </c>
      <c r="L81" s="72">
        <v>2150000</v>
      </c>
      <c r="M81" s="82">
        <f>H81/L81</f>
        <v>0.31563945116279069</v>
      </c>
      <c r="N81" s="78"/>
    </row>
    <row r="82" spans="1:14" ht="5.0999999999999996" customHeight="1" x14ac:dyDescent="0.15">
      <c r="A82" s="80"/>
      <c r="B82" s="84"/>
      <c r="C82" s="84"/>
      <c r="D82" s="84"/>
      <c r="E82" s="83"/>
      <c r="G82" s="80"/>
      <c r="H82" s="84"/>
      <c r="I82" s="84"/>
      <c r="J82" s="84"/>
      <c r="K82" s="85"/>
      <c r="L82" s="84"/>
      <c r="M82" s="86"/>
      <c r="N82" s="78"/>
    </row>
    <row r="83" spans="1:14" ht="3" customHeight="1" x14ac:dyDescent="0.15">
      <c r="A83" s="71"/>
      <c r="B83" s="72"/>
      <c r="C83" s="72"/>
      <c r="D83" s="72"/>
      <c r="E83" s="81"/>
      <c r="G83" s="71"/>
      <c r="H83" s="72"/>
      <c r="I83" s="72"/>
      <c r="J83" s="72"/>
      <c r="K83" s="79"/>
      <c r="L83" s="72"/>
      <c r="M83" s="82"/>
      <c r="N83" s="78"/>
    </row>
    <row r="84" spans="1:14" s="11" customFormat="1" ht="9" x14ac:dyDescent="0.15">
      <c r="A84" s="73" t="s">
        <v>80</v>
      </c>
      <c r="B84" s="69">
        <v>1469899.01</v>
      </c>
      <c r="C84" s="69">
        <v>330</v>
      </c>
      <c r="D84" s="69">
        <v>40951.49</v>
      </c>
      <c r="E84" s="88">
        <v>1510520.5</v>
      </c>
      <c r="G84" s="73" t="s">
        <v>80</v>
      </c>
      <c r="H84" s="69">
        <v>8459148.3300000001</v>
      </c>
      <c r="I84" s="69">
        <v>6732858.0199999996</v>
      </c>
      <c r="J84" s="69">
        <v>1726290.31</v>
      </c>
      <c r="K84" s="89">
        <f>IF(ISERROR((H84-I84)/ABS(I84)),"",(H84-I84)/ABS(I84))</f>
        <v>0.25639784841326574</v>
      </c>
      <c r="L84" s="69">
        <v>12875000</v>
      </c>
      <c r="M84" s="90">
        <f>H84/L84</f>
        <v>0.6570212295145631</v>
      </c>
      <c r="N84" s="70"/>
    </row>
    <row r="85" spans="1:14" ht="3" customHeight="1" x14ac:dyDescent="0.15">
      <c r="A85" s="80"/>
      <c r="B85" s="84"/>
      <c r="C85" s="84"/>
      <c r="D85" s="84"/>
      <c r="E85" s="83"/>
      <c r="G85" s="80"/>
      <c r="H85" s="84"/>
      <c r="I85" s="84"/>
      <c r="J85" s="84"/>
      <c r="K85" s="85" t="str">
        <f>IF(ISERROR((H85-I85)/ABS(I85)),"",(H85-I85)/ABS(I85))</f>
        <v/>
      </c>
      <c r="L85" s="84"/>
      <c r="M85" s="86"/>
      <c r="N85" s="78"/>
    </row>
    <row r="86" spans="1:14" ht="9.9499999999999993" customHeight="1" x14ac:dyDescent="0.15">
      <c r="A86" s="80"/>
      <c r="B86" s="84"/>
      <c r="C86" s="84"/>
      <c r="D86" s="84"/>
      <c r="E86" s="83"/>
      <c r="G86" s="80"/>
      <c r="H86" s="84"/>
      <c r="I86" s="84"/>
      <c r="J86" s="84"/>
      <c r="K86" s="85" t="str">
        <f>IF(ISERROR((H86-I86)/ABS(I86)),"",(H86-I86)/ABS(I86))</f>
        <v/>
      </c>
      <c r="L86" s="84"/>
      <c r="M86" s="86"/>
      <c r="N86" s="78"/>
    </row>
    <row r="87" spans="1:14" ht="3" customHeight="1" x14ac:dyDescent="0.15">
      <c r="A87" s="71"/>
      <c r="B87" s="72"/>
      <c r="C87" s="72"/>
      <c r="D87" s="72"/>
      <c r="E87" s="81"/>
      <c r="G87" s="71"/>
      <c r="H87" s="72"/>
      <c r="I87" s="72"/>
      <c r="J87" s="72"/>
      <c r="K87" s="79" t="str">
        <f>IF(ISERROR((H87-I87)/ABS(I87)),"",(H87-I87)/ABS(I87))</f>
        <v/>
      </c>
      <c r="L87" s="72"/>
      <c r="M87" s="82"/>
      <c r="N87" s="78"/>
    </row>
    <row r="88" spans="1:14" s="11" customFormat="1" ht="9" x14ac:dyDescent="0.15">
      <c r="A88" s="73" t="s">
        <v>81</v>
      </c>
      <c r="B88" s="69">
        <v>216070389.27000001</v>
      </c>
      <c r="C88" s="69">
        <v>36631123.829999998</v>
      </c>
      <c r="D88" s="69">
        <v>1453244.04</v>
      </c>
      <c r="E88" s="88">
        <v>180892509.47999999</v>
      </c>
      <c r="G88" s="73" t="s">
        <v>81</v>
      </c>
      <c r="H88" s="69">
        <v>1651348045.9400001</v>
      </c>
      <c r="I88" s="69">
        <v>1476025181.28</v>
      </c>
      <c r="J88" s="69">
        <v>175322864.66</v>
      </c>
      <c r="K88" s="89">
        <f>IF(ISERROR((H88-I88)/ABS(I88)),"",(H88-I88)/ABS(I88))</f>
        <v>0.11878040217983353</v>
      </c>
      <c r="L88" s="69">
        <v>2052610094</v>
      </c>
      <c r="M88" s="90">
        <f>H88/L88</f>
        <v>0.80451131501646023</v>
      </c>
      <c r="N88" s="70"/>
    </row>
    <row r="89" spans="1:14" ht="3" customHeight="1" x14ac:dyDescent="0.15">
      <c r="A89" s="80"/>
      <c r="B89" s="84"/>
      <c r="C89" s="84"/>
      <c r="D89" s="84"/>
      <c r="E89" s="83"/>
      <c r="G89" s="80"/>
      <c r="H89" s="84"/>
      <c r="I89" s="84"/>
      <c r="J89" s="84"/>
      <c r="K89" s="85"/>
      <c r="L89" s="84"/>
      <c r="M89" s="86"/>
      <c r="N89" s="78"/>
    </row>
    <row r="90" spans="1:14" ht="5.0999999999999996" customHeight="1" x14ac:dyDescent="0.15">
      <c r="A90" s="71"/>
      <c r="B90" s="72"/>
      <c r="C90" s="72"/>
      <c r="D90" s="72"/>
      <c r="E90" s="81"/>
      <c r="G90" s="71"/>
      <c r="H90" s="72"/>
      <c r="I90" s="72"/>
      <c r="J90" s="72"/>
      <c r="K90" s="79"/>
      <c r="L90" s="72"/>
      <c r="M90" s="82"/>
      <c r="N90" s="78"/>
    </row>
    <row r="91" spans="1:14" ht="9" customHeight="1" x14ac:dyDescent="0.15">
      <c r="A91" s="71" t="s">
        <v>60</v>
      </c>
      <c r="B91" s="72"/>
      <c r="C91" s="72"/>
      <c r="D91" s="72"/>
      <c r="E91" s="81"/>
      <c r="G91" s="71" t="s">
        <v>60</v>
      </c>
      <c r="H91" s="72"/>
      <c r="I91" s="72"/>
      <c r="J91" s="72"/>
      <c r="K91" s="79"/>
      <c r="L91" s="72"/>
      <c r="M91" s="82"/>
      <c r="N91" s="78"/>
    </row>
    <row r="92" spans="1:14" ht="9" x14ac:dyDescent="0.15">
      <c r="A92" s="71" t="s">
        <v>62</v>
      </c>
      <c r="B92" s="72">
        <v>50779829.109999999</v>
      </c>
      <c r="C92" s="72" t="s">
        <v>105</v>
      </c>
      <c r="D92" s="72" t="s">
        <v>105</v>
      </c>
      <c r="E92" s="81">
        <v>50779829.109999999</v>
      </c>
      <c r="G92" s="71" t="s">
        <v>62</v>
      </c>
      <c r="H92" s="72">
        <v>139102831.52000001</v>
      </c>
      <c r="I92" s="72">
        <v>137363880.87</v>
      </c>
      <c r="J92" s="72">
        <v>1738950.65</v>
      </c>
      <c r="K92" s="79">
        <f>IF(ISERROR((H92-I92)/ABS(I92)),"",(H92-I92)/ABS(I92))</f>
        <v>1.2659446129406711E-2</v>
      </c>
      <c r="L92" s="72">
        <v>180429000</v>
      </c>
      <c r="M92" s="82">
        <f t="shared" ref="M92:M93" si="5">H92/L92</f>
        <v>0.77095606316057841</v>
      </c>
      <c r="N92" s="78"/>
    </row>
    <row r="93" spans="1:14" ht="9" x14ac:dyDescent="0.15">
      <c r="A93" s="71" t="s">
        <v>61</v>
      </c>
      <c r="B93" s="72">
        <v>26991687.43</v>
      </c>
      <c r="C93" s="72" t="s">
        <v>105</v>
      </c>
      <c r="D93" s="72" t="s">
        <v>105</v>
      </c>
      <c r="E93" s="81">
        <v>26991687.43</v>
      </c>
      <c r="G93" s="71" t="s">
        <v>61</v>
      </c>
      <c r="H93" s="72">
        <v>77308578.310000002</v>
      </c>
      <c r="I93" s="72">
        <v>106687183.78</v>
      </c>
      <c r="J93" s="72">
        <v>-29378605.469999999</v>
      </c>
      <c r="K93" s="79">
        <f>IF(ISERROR((H93-I93)/ABS(I93)),"",(H93-I93)/ABS(I93))</f>
        <v>-0.27537145914903632</v>
      </c>
      <c r="L93" s="72">
        <v>107155920</v>
      </c>
      <c r="M93" s="82">
        <f t="shared" si="5"/>
        <v>0.72145877064001696</v>
      </c>
      <c r="N93" s="78"/>
    </row>
    <row r="94" spans="1:14" ht="5.0999999999999996" customHeight="1" x14ac:dyDescent="0.15">
      <c r="A94" s="80"/>
      <c r="B94" s="84"/>
      <c r="C94" s="84"/>
      <c r="D94" s="84"/>
      <c r="E94" s="83"/>
      <c r="G94" s="80"/>
      <c r="H94" s="84"/>
      <c r="I94" s="84"/>
      <c r="J94" s="84"/>
      <c r="K94" s="85"/>
      <c r="L94" s="84"/>
      <c r="M94" s="86"/>
      <c r="N94" s="78"/>
    </row>
    <row r="95" spans="1:14" ht="3" customHeight="1" x14ac:dyDescent="0.15">
      <c r="A95" s="80"/>
      <c r="B95" s="72"/>
      <c r="C95" s="72"/>
      <c r="D95" s="72"/>
      <c r="E95" s="81"/>
      <c r="G95" s="71"/>
      <c r="H95" s="72"/>
      <c r="I95" s="72"/>
      <c r="J95" s="72"/>
      <c r="K95" s="79"/>
      <c r="L95" s="72"/>
      <c r="M95" s="82"/>
      <c r="N95" s="78"/>
    </row>
    <row r="96" spans="1:14" s="11" customFormat="1" ht="9" x14ac:dyDescent="0.15">
      <c r="A96" s="73" t="s">
        <v>45</v>
      </c>
      <c r="B96" s="69">
        <v>77771516.540000007</v>
      </c>
      <c r="C96" s="69" t="s">
        <v>105</v>
      </c>
      <c r="D96" s="69" t="s">
        <v>105</v>
      </c>
      <c r="E96" s="88">
        <v>77771516.540000007</v>
      </c>
      <c r="G96" s="73" t="s">
        <v>45</v>
      </c>
      <c r="H96" s="69">
        <v>216411409.83000001</v>
      </c>
      <c r="I96" s="69">
        <v>244051064.65000001</v>
      </c>
      <c r="J96" s="69">
        <v>-27639654.82</v>
      </c>
      <c r="K96" s="89">
        <f>IF(ISERROR((H96-I96)/ABS(I96)),"",(H96-I96)/ABS(I96))</f>
        <v>-0.11325357199174174</v>
      </c>
      <c r="L96" s="69">
        <v>287584920</v>
      </c>
      <c r="M96" s="90">
        <f>H96/L96</f>
        <v>0.75251306581026578</v>
      </c>
      <c r="N96" s="70"/>
    </row>
    <row r="97" spans="1:14" ht="3" customHeight="1" x14ac:dyDescent="0.15">
      <c r="A97" s="80"/>
      <c r="B97" s="84"/>
      <c r="C97" s="84"/>
      <c r="D97" s="84"/>
      <c r="E97" s="83"/>
      <c r="G97" s="80"/>
      <c r="H97" s="84"/>
      <c r="I97" s="84"/>
      <c r="J97" s="84"/>
      <c r="K97" s="85"/>
      <c r="L97" s="84"/>
      <c r="M97" s="86"/>
      <c r="N97" s="78"/>
    </row>
    <row r="98" spans="1:14" ht="5.0999999999999996" customHeight="1" x14ac:dyDescent="0.15">
      <c r="A98" s="71"/>
      <c r="B98" s="72"/>
      <c r="C98" s="72"/>
      <c r="D98" s="72"/>
      <c r="E98" s="81"/>
      <c r="G98" s="71"/>
      <c r="H98" s="72"/>
      <c r="I98" s="72"/>
      <c r="J98" s="72"/>
      <c r="K98" s="79"/>
      <c r="L98" s="72"/>
      <c r="M98" s="82"/>
      <c r="N98" s="78"/>
    </row>
    <row r="99" spans="1:14" ht="9" customHeight="1" x14ac:dyDescent="0.15">
      <c r="A99" s="71" t="s">
        <v>38</v>
      </c>
      <c r="B99" s="72"/>
      <c r="C99" s="72"/>
      <c r="D99" s="72"/>
      <c r="E99" s="81"/>
      <c r="G99" s="71" t="s">
        <v>38</v>
      </c>
      <c r="H99" s="72"/>
      <c r="I99" s="72"/>
      <c r="J99" s="72"/>
      <c r="K99" s="79"/>
      <c r="L99" s="72"/>
      <c r="M99" s="82"/>
      <c r="N99" s="78"/>
    </row>
    <row r="100" spans="1:14" ht="9" customHeight="1" x14ac:dyDescent="0.15">
      <c r="A100" s="71" t="s">
        <v>82</v>
      </c>
      <c r="B100" s="72"/>
      <c r="C100" s="72"/>
      <c r="D100" s="72"/>
      <c r="E100" s="81"/>
      <c r="G100" s="71" t="s">
        <v>82</v>
      </c>
      <c r="H100" s="72"/>
      <c r="I100" s="72"/>
      <c r="J100" s="72"/>
      <c r="K100" s="79"/>
      <c r="L100" s="72"/>
      <c r="M100" s="82"/>
      <c r="N100" s="78"/>
    </row>
    <row r="101" spans="1:14" ht="9" x14ac:dyDescent="0.15">
      <c r="A101" s="71" t="s">
        <v>43</v>
      </c>
      <c r="B101" s="72">
        <v>8158.53</v>
      </c>
      <c r="C101" s="72" t="s">
        <v>105</v>
      </c>
      <c r="D101" s="72" t="s">
        <v>105</v>
      </c>
      <c r="E101" s="81">
        <v>8158.53</v>
      </c>
      <c r="G101" s="71" t="s">
        <v>43</v>
      </c>
      <c r="H101" s="72">
        <v>25132.07</v>
      </c>
      <c r="I101" s="72">
        <v>33910.080000000002</v>
      </c>
      <c r="J101" s="72">
        <v>-8778.01</v>
      </c>
      <c r="K101" s="79">
        <f>IF(ISERROR((H101-I101)/ABS(I101)),"",(H101-I101)/ABS(I101))</f>
        <v>-0.25886137691211586</v>
      </c>
      <c r="L101" s="72">
        <v>40771</v>
      </c>
      <c r="M101" s="82">
        <f t="shared" ref="M101:M102" si="6">H101/L101</f>
        <v>0.61642024968727771</v>
      </c>
      <c r="N101" s="78"/>
    </row>
    <row r="102" spans="1:14" ht="9" x14ac:dyDescent="0.15">
      <c r="A102" s="71" t="s">
        <v>89</v>
      </c>
      <c r="B102" s="72">
        <v>390277.23</v>
      </c>
      <c r="C102" s="72" t="s">
        <v>105</v>
      </c>
      <c r="D102" s="72" t="s">
        <v>105</v>
      </c>
      <c r="E102" s="81">
        <v>390277.23</v>
      </c>
      <c r="G102" s="71" t="s">
        <v>8</v>
      </c>
      <c r="H102" s="72">
        <v>7082055.2699999996</v>
      </c>
      <c r="I102" s="72">
        <v>6330551.75</v>
      </c>
      <c r="J102" s="72">
        <v>751503.52</v>
      </c>
      <c r="K102" s="79">
        <f>IF(ISERROR((H102-I102)/ABS(I102)),"",(H102-I102)/ABS(I102))</f>
        <v>0.11871058790412693</v>
      </c>
      <c r="L102" s="72">
        <v>7365449</v>
      </c>
      <c r="M102" s="82">
        <f t="shared" si="6"/>
        <v>0.96152390302342727</v>
      </c>
      <c r="N102" s="78"/>
    </row>
    <row r="103" spans="1:14" ht="9" x14ac:dyDescent="0.15">
      <c r="A103" s="71" t="s">
        <v>4</v>
      </c>
      <c r="B103" s="72"/>
      <c r="C103" s="72"/>
      <c r="D103" s="72"/>
      <c r="E103" s="81"/>
      <c r="G103" s="71" t="s">
        <v>4</v>
      </c>
      <c r="H103" s="72"/>
      <c r="I103" s="72"/>
      <c r="J103" s="72"/>
      <c r="K103" s="79"/>
      <c r="L103" s="72"/>
      <c r="M103" s="82"/>
      <c r="N103" s="78"/>
    </row>
    <row r="104" spans="1:14" ht="9" x14ac:dyDescent="0.15">
      <c r="A104" s="71" t="s">
        <v>87</v>
      </c>
      <c r="B104" s="72">
        <v>5750.06</v>
      </c>
      <c r="C104" s="72" t="s">
        <v>105</v>
      </c>
      <c r="D104" s="72" t="s">
        <v>105</v>
      </c>
      <c r="E104" s="81">
        <v>5750.06</v>
      </c>
      <c r="G104" s="71" t="s">
        <v>43</v>
      </c>
      <c r="H104" s="72">
        <v>6124.04</v>
      </c>
      <c r="I104" s="72">
        <v>484.81</v>
      </c>
      <c r="J104" s="72">
        <v>5639.23</v>
      </c>
      <c r="K104" s="79">
        <f>IF(ISERROR((H104-I104)/ABS(I104)),"",(H104-I104)/ABS(I104))</f>
        <v>11.631835151915181</v>
      </c>
      <c r="L104" s="72">
        <v>1003</v>
      </c>
      <c r="M104" s="82">
        <f t="shared" ref="M104:M106" si="7">H104/L104</f>
        <v>6.1057228315054832</v>
      </c>
      <c r="N104" s="78"/>
    </row>
    <row r="105" spans="1:14" ht="9" x14ac:dyDescent="0.15">
      <c r="A105" s="92" t="s">
        <v>91</v>
      </c>
      <c r="B105" s="72" t="s">
        <v>105</v>
      </c>
      <c r="C105" s="72">
        <v>8778560.2100000009</v>
      </c>
      <c r="D105" s="72" t="s">
        <v>105</v>
      </c>
      <c r="E105" s="81">
        <v>-8778560.2100000009</v>
      </c>
      <c r="G105" s="93" t="s">
        <v>90</v>
      </c>
      <c r="H105" s="72">
        <v>-55639650.479999997</v>
      </c>
      <c r="I105" s="72">
        <v>-48459512.520000003</v>
      </c>
      <c r="J105" s="72">
        <v>-7180137.96</v>
      </c>
      <c r="K105" s="79">
        <f>IF(ISERROR((H105-I105)/ABS(I105)),"",(H105-I105)/ABS(I105))</f>
        <v>-0.1481677711272196</v>
      </c>
      <c r="L105" s="72">
        <v>-59891923</v>
      </c>
      <c r="M105" s="82">
        <f t="shared" si="7"/>
        <v>0.92900090184113804</v>
      </c>
      <c r="N105" s="78"/>
    </row>
    <row r="106" spans="1:14" ht="9" x14ac:dyDescent="0.15">
      <c r="A106" s="71" t="s">
        <v>88</v>
      </c>
      <c r="B106" s="72">
        <v>35374.67</v>
      </c>
      <c r="C106" s="72" t="s">
        <v>105</v>
      </c>
      <c r="D106" s="72" t="s">
        <v>105</v>
      </c>
      <c r="E106" s="81">
        <v>35374.67</v>
      </c>
      <c r="G106" s="71" t="s">
        <v>88</v>
      </c>
      <c r="H106" s="72">
        <v>-7902.53</v>
      </c>
      <c r="I106" s="72">
        <v>-272129.13</v>
      </c>
      <c r="J106" s="72">
        <v>264226.59999999998</v>
      </c>
      <c r="K106" s="79">
        <f>IF(ISERROR((H106-I106)/ABS(I106)),"",(H106-I106)/ABS(I106))</f>
        <v>0.97096036723448154</v>
      </c>
      <c r="L106" s="72">
        <v>-342281</v>
      </c>
      <c r="M106" s="82">
        <f t="shared" si="7"/>
        <v>2.3087843029557586E-2</v>
      </c>
      <c r="N106" s="78"/>
    </row>
    <row r="107" spans="1:14" ht="9" x14ac:dyDescent="0.15">
      <c r="A107" s="71" t="s">
        <v>55</v>
      </c>
      <c r="B107" s="72"/>
      <c r="C107" s="72"/>
      <c r="D107" s="72"/>
      <c r="E107" s="81"/>
      <c r="G107" s="71" t="s">
        <v>55</v>
      </c>
      <c r="H107" s="69"/>
      <c r="I107" s="72"/>
      <c r="J107" s="72"/>
      <c r="K107" s="79"/>
      <c r="L107" s="72"/>
      <c r="M107" s="82"/>
      <c r="N107" s="78"/>
    </row>
    <row r="108" spans="1:14" ht="9" x14ac:dyDescent="0.15">
      <c r="A108" s="71" t="s">
        <v>89</v>
      </c>
      <c r="B108" s="72">
        <v>1056466.01</v>
      </c>
      <c r="C108" s="72" t="s">
        <v>105</v>
      </c>
      <c r="D108" s="72" t="s">
        <v>105</v>
      </c>
      <c r="E108" s="81">
        <v>1056466.01</v>
      </c>
      <c r="G108" s="71" t="s">
        <v>8</v>
      </c>
      <c r="H108" s="72">
        <v>3619770.35</v>
      </c>
      <c r="I108" s="72">
        <v>4188489.03</v>
      </c>
      <c r="J108" s="72">
        <v>-568718.68000000005</v>
      </c>
      <c r="K108" s="79">
        <f>IF(ISERROR((H108-I108)/ABS(I108)),"",(H108-I108)/ABS(I108))</f>
        <v>-0.13578134642983647</v>
      </c>
      <c r="L108" s="72">
        <v>5252580</v>
      </c>
      <c r="M108" s="82">
        <f>H108/L108</f>
        <v>0.68914140289153136</v>
      </c>
      <c r="N108" s="78"/>
    </row>
    <row r="109" spans="1:14" ht="9" x14ac:dyDescent="0.15">
      <c r="A109" s="71" t="s">
        <v>5</v>
      </c>
      <c r="B109" s="72"/>
      <c r="C109" s="72"/>
      <c r="D109" s="72"/>
      <c r="E109" s="81"/>
      <c r="G109" s="71" t="s">
        <v>5</v>
      </c>
      <c r="H109" s="72"/>
      <c r="I109" s="72"/>
      <c r="J109" s="72"/>
      <c r="K109" s="79"/>
      <c r="L109" s="72"/>
      <c r="M109" s="82"/>
      <c r="N109" s="78"/>
    </row>
    <row r="110" spans="1:14" ht="9" x14ac:dyDescent="0.15">
      <c r="A110" s="71" t="s">
        <v>87</v>
      </c>
      <c r="B110" s="72">
        <v>14818.2</v>
      </c>
      <c r="C110" s="72" t="s">
        <v>105</v>
      </c>
      <c r="D110" s="72" t="s">
        <v>105</v>
      </c>
      <c r="E110" s="81">
        <v>14818.2</v>
      </c>
      <c r="G110" s="71" t="s">
        <v>43</v>
      </c>
      <c r="H110" s="72">
        <v>31206.69</v>
      </c>
      <c r="I110" s="72">
        <v>30805.65</v>
      </c>
      <c r="J110" s="72">
        <v>401.04</v>
      </c>
      <c r="K110" s="79">
        <f>IF(ISERROR((H110-I110)/ABS(I110)),"",(H110-I110)/ABS(I110))</f>
        <v>1.3018391106826092E-2</v>
      </c>
      <c r="L110" s="72">
        <v>38798</v>
      </c>
      <c r="M110" s="82">
        <f t="shared" ref="M110:M111" si="8">H110/L110</f>
        <v>0.80433759472137734</v>
      </c>
      <c r="N110" s="78"/>
    </row>
    <row r="111" spans="1:14" ht="9" x14ac:dyDescent="0.15">
      <c r="A111" s="71" t="s">
        <v>89</v>
      </c>
      <c r="B111" s="72">
        <v>454742.53</v>
      </c>
      <c r="C111" s="72" t="s">
        <v>105</v>
      </c>
      <c r="D111" s="72" t="s">
        <v>105</v>
      </c>
      <c r="E111" s="81">
        <v>454742.53</v>
      </c>
      <c r="G111" s="71" t="s">
        <v>8</v>
      </c>
      <c r="H111" s="72">
        <v>3128463.17</v>
      </c>
      <c r="I111" s="72">
        <v>2671187.37</v>
      </c>
      <c r="J111" s="72">
        <v>457275.8</v>
      </c>
      <c r="K111" s="79">
        <f>IF(ISERROR((H111-I111)/ABS(I111)),"",(H111-I111)/ABS(I111))</f>
        <v>0.17118821582328753</v>
      </c>
      <c r="L111" s="72">
        <v>2862862</v>
      </c>
      <c r="M111" s="82">
        <f t="shared" si="8"/>
        <v>1.0927747023782495</v>
      </c>
      <c r="N111" s="78"/>
    </row>
    <row r="112" spans="1:14" ht="5.0999999999999996" customHeight="1" x14ac:dyDescent="0.15">
      <c r="A112" s="80"/>
      <c r="B112" s="84"/>
      <c r="C112" s="84"/>
      <c r="D112" s="84"/>
      <c r="E112" s="83"/>
      <c r="G112" s="80"/>
      <c r="H112" s="84"/>
      <c r="I112" s="84"/>
      <c r="J112" s="84"/>
      <c r="K112" s="85"/>
      <c r="L112" s="84"/>
      <c r="M112" s="86"/>
      <c r="N112" s="78"/>
    </row>
    <row r="113" spans="1:14" ht="3" customHeight="1" x14ac:dyDescent="0.15">
      <c r="A113" s="71"/>
      <c r="B113" s="72"/>
      <c r="C113" s="72"/>
      <c r="D113" s="72"/>
      <c r="E113" s="81"/>
      <c r="G113" s="71"/>
      <c r="H113" s="72"/>
      <c r="I113" s="72"/>
      <c r="J113" s="72"/>
      <c r="K113" s="79"/>
      <c r="L113" s="72"/>
      <c r="M113" s="82"/>
      <c r="N113" s="78"/>
    </row>
    <row r="114" spans="1:14" s="11" customFormat="1" ht="9" x14ac:dyDescent="0.15">
      <c r="A114" s="73" t="s">
        <v>46</v>
      </c>
      <c r="B114" s="69">
        <v>1965587.23</v>
      </c>
      <c r="C114" s="69">
        <v>8778560.2100000009</v>
      </c>
      <c r="D114" s="69" t="s">
        <v>105</v>
      </c>
      <c r="E114" s="88">
        <v>-6812972.9800000004</v>
      </c>
      <c r="G114" s="73" t="s">
        <v>46</v>
      </c>
      <c r="H114" s="69">
        <v>-41754801.420000002</v>
      </c>
      <c r="I114" s="69">
        <v>-35476212.960000001</v>
      </c>
      <c r="J114" s="69">
        <v>-6278588.46</v>
      </c>
      <c r="K114" s="89">
        <f>IF(ISERROR((H114-I114)/ABS(I114)),"",(H114-I114)/ABS(I114))</f>
        <v>-0.17698023368726562</v>
      </c>
      <c r="L114" s="69">
        <v>-44672741</v>
      </c>
      <c r="M114" s="90">
        <f>H114/L114</f>
        <v>0.93468187725485663</v>
      </c>
      <c r="N114" s="70"/>
    </row>
    <row r="115" spans="1:14" ht="3" customHeight="1" x14ac:dyDescent="0.15">
      <c r="A115" s="80"/>
      <c r="B115" s="84"/>
      <c r="C115" s="84"/>
      <c r="D115" s="84"/>
      <c r="E115" s="83"/>
      <c r="G115" s="80"/>
      <c r="H115" s="84"/>
      <c r="I115" s="84"/>
      <c r="J115" s="84"/>
      <c r="K115" s="85"/>
      <c r="L115" s="84"/>
      <c r="M115" s="86"/>
      <c r="N115" s="78"/>
    </row>
    <row r="116" spans="1:14" ht="8.1" customHeight="1" x14ac:dyDescent="0.15">
      <c r="A116" s="80"/>
      <c r="B116" s="84"/>
      <c r="C116" s="84"/>
      <c r="D116" s="84"/>
      <c r="E116" s="83"/>
      <c r="G116" s="80"/>
      <c r="H116" s="84"/>
      <c r="I116" s="84"/>
      <c r="J116" s="84"/>
      <c r="K116" s="85"/>
      <c r="L116" s="84"/>
      <c r="M116" s="86"/>
      <c r="N116" s="78"/>
    </row>
    <row r="117" spans="1:14" ht="3" customHeight="1" x14ac:dyDescent="0.15">
      <c r="A117" s="71"/>
      <c r="B117" s="72"/>
      <c r="C117" s="72"/>
      <c r="D117" s="72"/>
      <c r="E117" s="81"/>
      <c r="G117" s="71"/>
      <c r="H117" s="72"/>
      <c r="I117" s="72"/>
      <c r="J117" s="72"/>
      <c r="K117" s="79"/>
      <c r="L117" s="72"/>
      <c r="M117" s="82"/>
      <c r="N117" s="78"/>
    </row>
    <row r="118" spans="1:14" s="11" customFormat="1" ht="9" x14ac:dyDescent="0.15">
      <c r="A118" s="73" t="s">
        <v>83</v>
      </c>
      <c r="B118" s="69">
        <v>79737103.769999996</v>
      </c>
      <c r="C118" s="69">
        <v>8778560.2100000009</v>
      </c>
      <c r="D118" s="69" t="s">
        <v>105</v>
      </c>
      <c r="E118" s="88">
        <v>70958543.560000002</v>
      </c>
      <c r="G118" s="73" t="s">
        <v>83</v>
      </c>
      <c r="H118" s="69">
        <v>174656608.41</v>
      </c>
      <c r="I118" s="69">
        <v>208574851.69</v>
      </c>
      <c r="J118" s="69">
        <v>-33918243.280000001</v>
      </c>
      <c r="K118" s="89">
        <f>IF(ISERROR((H118-I118)/ABS(I118)),"",(H118-I118)/ABS(I118))</f>
        <v>-0.16261904541786229</v>
      </c>
      <c r="L118" s="69">
        <v>242912179</v>
      </c>
      <c r="M118" s="90">
        <f>H118/L118</f>
        <v>0.71901132799932599</v>
      </c>
      <c r="N118" s="70"/>
    </row>
    <row r="119" spans="1:14" ht="3" customHeight="1" x14ac:dyDescent="0.15">
      <c r="A119" s="80"/>
      <c r="B119" s="84"/>
      <c r="C119" s="84"/>
      <c r="D119" s="84"/>
      <c r="E119" s="83"/>
      <c r="G119" s="80"/>
      <c r="H119" s="84"/>
      <c r="I119" s="84"/>
      <c r="J119" s="84"/>
      <c r="K119" s="85"/>
      <c r="L119" s="84"/>
      <c r="M119" s="86"/>
      <c r="N119" s="78"/>
    </row>
    <row r="120" spans="1:14" ht="8.1" customHeight="1" x14ac:dyDescent="0.15">
      <c r="A120" s="77"/>
      <c r="B120" s="84"/>
      <c r="C120" s="84"/>
      <c r="D120" s="84"/>
      <c r="E120" s="83"/>
      <c r="G120" s="76"/>
      <c r="H120" s="84"/>
      <c r="I120" s="84"/>
      <c r="J120" s="84"/>
      <c r="K120" s="85"/>
      <c r="L120" s="84"/>
      <c r="M120" s="86"/>
      <c r="N120" s="78"/>
    </row>
    <row r="121" spans="1:14" ht="3" customHeight="1" x14ac:dyDescent="0.15">
      <c r="A121" s="71"/>
      <c r="B121" s="72"/>
      <c r="C121" s="72"/>
      <c r="D121" s="72"/>
      <c r="E121" s="81"/>
      <c r="G121" s="71"/>
      <c r="H121" s="72"/>
      <c r="I121" s="72"/>
      <c r="J121" s="72"/>
      <c r="K121" s="94"/>
      <c r="L121" s="72"/>
      <c r="M121" s="82"/>
      <c r="N121" s="78"/>
    </row>
    <row r="122" spans="1:14" s="11" customFormat="1" ht="9" x14ac:dyDescent="0.15">
      <c r="A122" s="73" t="s">
        <v>9</v>
      </c>
      <c r="B122" s="69">
        <v>295807493.04000002</v>
      </c>
      <c r="C122" s="69">
        <v>45409684.039999999</v>
      </c>
      <c r="D122" s="69">
        <v>1453244.04</v>
      </c>
      <c r="E122" s="88">
        <v>251851053.03999999</v>
      </c>
      <c r="G122" s="73" t="s">
        <v>9</v>
      </c>
      <c r="H122" s="69">
        <v>1826004654.3499999</v>
      </c>
      <c r="I122" s="69">
        <v>1684600032.97</v>
      </c>
      <c r="J122" s="69">
        <v>141404621.38</v>
      </c>
      <c r="K122" s="89">
        <f>IF(ISERROR((H122-I122)/ABS(I122)),"",(H122-I122)/ABS(I122))</f>
        <v>8.3939581273009545E-2</v>
      </c>
      <c r="L122" s="69">
        <v>2295522273</v>
      </c>
      <c r="M122" s="90">
        <f>H122/L122</f>
        <v>0.79546370594070026</v>
      </c>
      <c r="N122" s="70"/>
    </row>
    <row r="123" spans="1:14" ht="3" customHeight="1" x14ac:dyDescent="0.15">
      <c r="A123" s="76"/>
      <c r="B123" s="84"/>
      <c r="C123" s="84"/>
      <c r="D123" s="84"/>
      <c r="E123" s="83"/>
      <c r="G123" s="76"/>
      <c r="H123" s="84"/>
      <c r="I123" s="84"/>
      <c r="J123" s="84"/>
      <c r="K123" s="95"/>
      <c r="L123" s="84"/>
      <c r="M123" s="96"/>
      <c r="N123" s="78"/>
    </row>
    <row r="124" spans="1:14" ht="6" customHeight="1" x14ac:dyDescent="0.15">
      <c r="A124" s="78"/>
      <c r="B124" s="97"/>
      <c r="C124" s="97"/>
      <c r="D124" s="97"/>
      <c r="E124" s="97"/>
      <c r="G124" s="78"/>
      <c r="H124" s="97"/>
      <c r="I124" s="97"/>
      <c r="J124" s="97"/>
      <c r="K124" s="78"/>
      <c r="L124" s="97"/>
      <c r="M124" s="78"/>
      <c r="N124" s="78"/>
    </row>
    <row r="125" spans="1:14" ht="9" customHeight="1" x14ac:dyDescent="0.15">
      <c r="A125" s="64" t="s">
        <v>84</v>
      </c>
      <c r="B125" s="65">
        <v>1408199.76</v>
      </c>
      <c r="C125" s="38"/>
      <c r="D125" s="97"/>
      <c r="E125" s="98"/>
      <c r="G125" s="64" t="s">
        <v>84</v>
      </c>
      <c r="H125" s="65">
        <v>10818008.710000001</v>
      </c>
      <c r="I125" s="38"/>
      <c r="J125" s="97"/>
      <c r="K125" s="78"/>
      <c r="L125" s="97"/>
      <c r="M125" s="78"/>
      <c r="N125" s="78"/>
    </row>
    <row r="126" spans="1:14" ht="9.75" customHeight="1" x14ac:dyDescent="0.15">
      <c r="A126" s="101" t="s">
        <v>150</v>
      </c>
      <c r="B126" s="101"/>
      <c r="C126" s="101"/>
      <c r="D126" s="101"/>
      <c r="E126" s="101"/>
      <c r="F126" s="6"/>
      <c r="G126" s="101" t="str">
        <f>+A126</f>
        <v>Vitoria-Gasteizen, 2018ko AZAROAREN 12an / Vitoria-Gasteiz, 12 de NOVIEMBRE DE 2018</v>
      </c>
      <c r="H126" s="101"/>
      <c r="I126" s="101"/>
      <c r="J126" s="101"/>
      <c r="K126" s="101"/>
      <c r="L126" s="101"/>
      <c r="M126" s="101"/>
    </row>
    <row r="127" spans="1:14" ht="8.1" customHeight="1" x14ac:dyDescent="0.15">
      <c r="A127" s="51"/>
      <c r="B127" s="51"/>
      <c r="C127" s="51"/>
      <c r="D127" s="51"/>
      <c r="E127" s="51"/>
      <c r="F127" s="6"/>
      <c r="G127" s="51"/>
      <c r="H127" s="51"/>
      <c r="I127" s="51"/>
      <c r="J127" s="51"/>
      <c r="K127" s="51"/>
      <c r="L127" s="51"/>
      <c r="M127" s="51"/>
    </row>
    <row r="128" spans="1:14" ht="8.25" customHeight="1" x14ac:dyDescent="0.15">
      <c r="A128" s="99" t="s">
        <v>41</v>
      </c>
      <c r="B128" s="47"/>
      <c r="C128" s="100" t="s">
        <v>42</v>
      </c>
      <c r="D128" s="49"/>
      <c r="E128" s="47"/>
      <c r="G128" s="99" t="s">
        <v>39</v>
      </c>
      <c r="H128" s="52"/>
      <c r="I128" s="48"/>
      <c r="J128" s="68" t="s">
        <v>40</v>
      </c>
      <c r="K128" s="47"/>
      <c r="L128" s="48"/>
      <c r="M128" s="50"/>
    </row>
    <row r="129" spans="1:13" ht="9" customHeight="1" x14ac:dyDescent="0.15">
      <c r="A129" s="99" t="s">
        <v>15</v>
      </c>
      <c r="C129" s="68" t="s">
        <v>93</v>
      </c>
      <c r="D129" s="14"/>
      <c r="E129" s="14"/>
      <c r="G129" s="99" t="s">
        <v>15</v>
      </c>
      <c r="H129" s="14"/>
      <c r="I129" s="14"/>
      <c r="J129" s="68" t="s">
        <v>92</v>
      </c>
      <c r="L129" s="14"/>
    </row>
    <row r="130" spans="1:13" ht="9" customHeight="1" x14ac:dyDescent="0.15">
      <c r="A130" s="99"/>
      <c r="C130" s="68"/>
      <c r="D130" s="14"/>
      <c r="E130" s="14"/>
      <c r="G130" s="99"/>
      <c r="H130" s="14"/>
      <c r="I130" s="14"/>
      <c r="J130" s="68"/>
      <c r="L130" s="14"/>
    </row>
    <row r="131" spans="1:13" ht="9" customHeight="1" x14ac:dyDescent="0.15">
      <c r="A131" s="99"/>
      <c r="C131" s="68"/>
      <c r="D131" s="14"/>
      <c r="E131" s="14"/>
      <c r="G131" s="99"/>
      <c r="H131" s="14"/>
      <c r="I131" s="14"/>
      <c r="J131" s="68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17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  <c r="G238" s="2"/>
      <c r="H238" s="2"/>
      <c r="I238" s="2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2:13" ht="9" x14ac:dyDescent="0.15">
      <c r="L266" s="2"/>
      <c r="M266" s="13"/>
    </row>
  </sheetData>
  <mergeCells count="2">
    <mergeCell ref="A126:E126"/>
    <mergeCell ref="G126:M126"/>
  </mergeCells>
  <printOptions horizontalCentered="1" gridLinesSet="0"/>
  <pageMargins left="0" right="0" top="0" bottom="0" header="0" footer="3.937007874015748E-2"/>
  <pageSetup paperSize="9" scale="84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2289" r:id="rId4">
          <objectPr defaultSize="0" autoPict="0" r:id="rId5">
            <anchor moveWithCells="1" sizeWithCells="1">
              <from>
                <xdr:col>4</xdr:col>
                <xdr:colOff>66675</xdr:colOff>
                <xdr:row>123</xdr:row>
                <xdr:rowOff>57150</xdr:rowOff>
              </from>
              <to>
                <xdr:col>4</xdr:col>
                <xdr:colOff>466725</xdr:colOff>
                <xdr:row>131</xdr:row>
                <xdr:rowOff>66675</xdr:rowOff>
              </to>
            </anchor>
          </objectPr>
        </oleObject>
      </mc:Choice>
      <mc:Fallback>
        <oleObject progId="Word.Picture.8" shapeId="12289" r:id="rId4"/>
      </mc:Fallback>
    </mc:AlternateContent>
    <mc:AlternateContent xmlns:mc="http://schemas.openxmlformats.org/markup-compatibility/2006">
      <mc:Choice Requires="x14">
        <oleObject progId="Word.Picture.8" shapeId="12290" r:id="rId6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371475</xdr:colOff>
                <xdr:row>131</xdr:row>
                <xdr:rowOff>95250</xdr:rowOff>
              </to>
            </anchor>
          </objectPr>
        </oleObject>
      </mc:Choice>
      <mc:Fallback>
        <oleObject progId="Word.Picture.8" shapeId="12290" r:id="rId6"/>
      </mc:Fallback>
    </mc:AlternateContent>
    <mc:AlternateContent xmlns:mc="http://schemas.openxmlformats.org/markup-compatibility/2006">
      <mc:Choice Requires="x14">
        <oleObject progId="Word.Picture.8" shapeId="12291" r:id="rId7">
          <objectPr defaultSize="0" r:id="rId8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0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12291" r:id="rId7"/>
      </mc:Fallback>
    </mc:AlternateContent>
    <mc:AlternateContent xmlns:mc="http://schemas.openxmlformats.org/markup-compatibility/2006">
      <mc:Choice Requires="x14">
        <oleObject progId="Word.Picture.8" shapeId="12292" r:id="rId9">
          <objectPr defaultSize="0" r:id="rId8">
            <anchor moveWithCells="1" sizeWithCells="1">
              <from>
                <xdr:col>6</xdr:col>
                <xdr:colOff>0</xdr:colOff>
                <xdr:row>0</xdr:row>
                <xdr:rowOff>19050</xdr:rowOff>
              </from>
              <to>
                <xdr:col>6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12292" r:id="rId9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66"/>
  <sheetViews>
    <sheetView showGridLines="0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4.42578125" style="1" customWidth="1"/>
    <col min="8" max="8" width="14.5703125" style="1" customWidth="1"/>
    <col min="9" max="9" width="14.140625" style="1" customWidth="1"/>
    <col min="10" max="10" width="9.28515625" style="1" customWidth="1"/>
    <col min="11" max="11" width="8.140625" style="1" customWidth="1"/>
    <col min="12" max="12" width="11.14062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>
      <c r="B2" s="70"/>
      <c r="J2" s="70" t="s">
        <v>96</v>
      </c>
    </row>
    <row r="3" spans="1:14" ht="8.1" customHeight="1" x14ac:dyDescent="0.15">
      <c r="B3" s="70" t="s">
        <v>104</v>
      </c>
      <c r="J3" s="70" t="s">
        <v>95</v>
      </c>
    </row>
    <row r="4" spans="1:14" ht="8.1" customHeight="1" x14ac:dyDescent="0.15">
      <c r="B4" s="70" t="s">
        <v>103</v>
      </c>
    </row>
    <row r="5" spans="1:14" ht="8.1" customHeight="1" x14ac:dyDescent="0.15"/>
    <row r="6" spans="1:14" ht="8.1" customHeight="1" x14ac:dyDescent="0.15"/>
    <row r="7" spans="1:14" x14ac:dyDescent="0.15">
      <c r="E7" s="16" t="s">
        <v>94</v>
      </c>
      <c r="M7" s="16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2" t="s">
        <v>151</v>
      </c>
      <c r="B9" s="73" t="s">
        <v>26</v>
      </c>
      <c r="C9" s="73" t="s">
        <v>16</v>
      </c>
      <c r="D9" s="73" t="s">
        <v>28</v>
      </c>
      <c r="E9" s="74" t="s">
        <v>17</v>
      </c>
      <c r="G9" s="62" t="s">
        <v>152</v>
      </c>
      <c r="H9" s="73" t="s">
        <v>19</v>
      </c>
      <c r="I9" s="73" t="s">
        <v>29</v>
      </c>
      <c r="J9" s="73" t="s">
        <v>20</v>
      </c>
      <c r="K9" s="73" t="s">
        <v>21</v>
      </c>
      <c r="L9" s="73" t="s">
        <v>33</v>
      </c>
      <c r="M9" s="74" t="s">
        <v>24</v>
      </c>
      <c r="N9" s="70"/>
    </row>
    <row r="10" spans="1:14" s="11" customFormat="1" ht="10.5" x14ac:dyDescent="0.15">
      <c r="A10" s="63"/>
      <c r="B10" s="73" t="s">
        <v>27</v>
      </c>
      <c r="C10" s="73"/>
      <c r="D10" s="73" t="s">
        <v>26</v>
      </c>
      <c r="E10" s="74"/>
      <c r="G10" s="63"/>
      <c r="H10" s="73" t="s">
        <v>31</v>
      </c>
      <c r="I10" s="73" t="s">
        <v>35</v>
      </c>
      <c r="J10" s="73"/>
      <c r="K10" s="73"/>
      <c r="L10" s="73" t="s">
        <v>34</v>
      </c>
      <c r="M10" s="74"/>
      <c r="N10" s="70"/>
    </row>
    <row r="11" spans="1:14" s="11" customFormat="1" ht="10.5" x14ac:dyDescent="0.15">
      <c r="A11" s="63" t="s">
        <v>153</v>
      </c>
      <c r="B11" s="73" t="s">
        <v>25</v>
      </c>
      <c r="C11" s="73" t="s">
        <v>13</v>
      </c>
      <c r="D11" s="73" t="s">
        <v>14</v>
      </c>
      <c r="E11" s="74" t="s">
        <v>18</v>
      </c>
      <c r="G11" s="62" t="s">
        <v>154</v>
      </c>
      <c r="H11" s="73" t="s">
        <v>32</v>
      </c>
      <c r="I11" s="73" t="s">
        <v>30</v>
      </c>
      <c r="J11" s="73" t="s">
        <v>12</v>
      </c>
      <c r="K11" s="73" t="s">
        <v>22</v>
      </c>
      <c r="L11" s="73" t="s">
        <v>23</v>
      </c>
      <c r="M11" s="74" t="s">
        <v>36</v>
      </c>
      <c r="N11" s="70"/>
    </row>
    <row r="12" spans="1:14" ht="5.0999999999999996" customHeight="1" x14ac:dyDescent="0.15">
      <c r="A12" s="7"/>
      <c r="B12" s="5"/>
      <c r="C12" s="5"/>
      <c r="D12" s="5"/>
      <c r="E12" s="9"/>
      <c r="G12" s="75"/>
      <c r="H12" s="76"/>
      <c r="I12" s="76"/>
      <c r="J12" s="76"/>
      <c r="K12" s="76"/>
      <c r="L12" s="76"/>
      <c r="M12" s="77"/>
      <c r="N12" s="78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71"/>
      <c r="I13" s="71"/>
      <c r="J13" s="71"/>
      <c r="K13" s="79"/>
      <c r="L13" s="71"/>
      <c r="M13" s="80"/>
      <c r="N13" s="78"/>
    </row>
    <row r="14" spans="1:14" ht="9" customHeight="1" x14ac:dyDescent="0.15">
      <c r="A14" s="71" t="s">
        <v>0</v>
      </c>
      <c r="B14" s="4"/>
      <c r="C14" s="4"/>
      <c r="D14" s="4"/>
      <c r="E14" s="10"/>
      <c r="G14" s="71" t="s">
        <v>0</v>
      </c>
      <c r="H14" s="71"/>
      <c r="I14" s="71"/>
      <c r="J14" s="71"/>
      <c r="K14" s="79"/>
      <c r="L14" s="71"/>
      <c r="M14" s="80"/>
      <c r="N14" s="78"/>
    </row>
    <row r="15" spans="1:14" ht="9" x14ac:dyDescent="0.15">
      <c r="A15" s="71" t="s">
        <v>85</v>
      </c>
      <c r="B15" s="72">
        <v>90847906.25</v>
      </c>
      <c r="C15" s="72">
        <v>17981.48</v>
      </c>
      <c r="D15" s="72">
        <v>803969.16</v>
      </c>
      <c r="E15" s="81">
        <v>91633893.930000007</v>
      </c>
      <c r="G15" s="71" t="s">
        <v>85</v>
      </c>
      <c r="H15" s="72">
        <v>702648125.12</v>
      </c>
      <c r="I15" s="72">
        <v>665762280.75</v>
      </c>
      <c r="J15" s="72">
        <v>36885844.369999997</v>
      </c>
      <c r="K15" s="79">
        <f t="shared" ref="K15:K21" si="0">IF(ISERROR((H15-I15)/ABS(I15)),"",(H15-I15)/ABS(I15))</f>
        <v>5.5403926351079935E-2</v>
      </c>
      <c r="L15" s="72">
        <v>788000000</v>
      </c>
      <c r="M15" s="82">
        <f t="shared" ref="M15:M21" si="1">H15/L15</f>
        <v>0.89168543796954314</v>
      </c>
      <c r="N15" s="78"/>
    </row>
    <row r="16" spans="1:14" ht="9" x14ac:dyDescent="0.15">
      <c r="A16" s="71" t="s">
        <v>48</v>
      </c>
      <c r="B16" s="72">
        <v>1911258.72</v>
      </c>
      <c r="C16" s="72">
        <v>1562.91</v>
      </c>
      <c r="D16" s="72">
        <v>20722.39</v>
      </c>
      <c r="E16" s="81">
        <v>1930418.2</v>
      </c>
      <c r="G16" s="71" t="s">
        <v>48</v>
      </c>
      <c r="H16" s="72">
        <v>41322624.359999999</v>
      </c>
      <c r="I16" s="72">
        <v>16629114.01</v>
      </c>
      <c r="J16" s="72">
        <v>24693510.350000001</v>
      </c>
      <c r="K16" s="79">
        <f t="shared" si="0"/>
        <v>1.4849564646168423</v>
      </c>
      <c r="L16" s="72">
        <v>16650000</v>
      </c>
      <c r="M16" s="82">
        <f t="shared" si="1"/>
        <v>2.481839300900901</v>
      </c>
      <c r="N16" s="78"/>
    </row>
    <row r="17" spans="1:14" ht="9" x14ac:dyDescent="0.15">
      <c r="A17" s="71" t="s">
        <v>49</v>
      </c>
      <c r="B17" s="72">
        <v>1972225.85</v>
      </c>
      <c r="C17" s="72">
        <v>611.86</v>
      </c>
      <c r="D17" s="72">
        <v>21865.78</v>
      </c>
      <c r="E17" s="81">
        <v>1993479.77</v>
      </c>
      <c r="G17" s="71" t="s">
        <v>49</v>
      </c>
      <c r="H17" s="72">
        <v>9100942.2599999998</v>
      </c>
      <c r="I17" s="72">
        <v>8753764.0500000007</v>
      </c>
      <c r="J17" s="72">
        <v>347178.21</v>
      </c>
      <c r="K17" s="79">
        <f t="shared" si="0"/>
        <v>3.9660448695781218E-2</v>
      </c>
      <c r="L17" s="72">
        <v>9400000</v>
      </c>
      <c r="M17" s="82">
        <f t="shared" si="1"/>
        <v>0.96818534680851065</v>
      </c>
      <c r="N17" s="78"/>
    </row>
    <row r="18" spans="1:14" ht="9" x14ac:dyDescent="0.15">
      <c r="A18" s="71" t="s">
        <v>64</v>
      </c>
      <c r="B18" s="72">
        <v>669112.69999999995</v>
      </c>
      <c r="C18" s="72" t="s">
        <v>105</v>
      </c>
      <c r="D18" s="72" t="s">
        <v>105</v>
      </c>
      <c r="E18" s="81">
        <v>669112.69999999995</v>
      </c>
      <c r="G18" s="71" t="s">
        <v>64</v>
      </c>
      <c r="H18" s="72">
        <v>3203574.93</v>
      </c>
      <c r="I18" s="72">
        <v>3751682.51</v>
      </c>
      <c r="J18" s="72">
        <v>-548107.57999999996</v>
      </c>
      <c r="K18" s="79">
        <f t="shared" si="0"/>
        <v>-0.14609647232649217</v>
      </c>
      <c r="L18" s="72">
        <v>4150000</v>
      </c>
      <c r="M18" s="82">
        <f t="shared" si="1"/>
        <v>0.77194576626506028</v>
      </c>
      <c r="N18" s="78"/>
    </row>
    <row r="19" spans="1:14" ht="9" x14ac:dyDescent="0.15">
      <c r="A19" s="71" t="s">
        <v>65</v>
      </c>
      <c r="B19" s="72">
        <v>86409.38</v>
      </c>
      <c r="C19" s="72" t="s">
        <v>105</v>
      </c>
      <c r="D19" s="72" t="s">
        <v>105</v>
      </c>
      <c r="E19" s="81">
        <v>86409.38</v>
      </c>
      <c r="G19" s="71" t="s">
        <v>65</v>
      </c>
      <c r="H19" s="72">
        <v>3301325.95</v>
      </c>
      <c r="I19" s="72">
        <v>2319067.4500000002</v>
      </c>
      <c r="J19" s="72">
        <v>982258.5</v>
      </c>
      <c r="K19" s="79">
        <f t="shared" si="0"/>
        <v>0.42355753818199637</v>
      </c>
      <c r="L19" s="72">
        <v>2500000</v>
      </c>
      <c r="M19" s="82">
        <f t="shared" si="1"/>
        <v>1.3205303800000001</v>
      </c>
      <c r="N19" s="78"/>
    </row>
    <row r="20" spans="1:14" ht="9" x14ac:dyDescent="0.15">
      <c r="A20" s="71" t="s">
        <v>50</v>
      </c>
      <c r="B20" s="72">
        <v>6637909.2699999996</v>
      </c>
      <c r="C20" s="72" t="s">
        <v>105</v>
      </c>
      <c r="D20" s="72">
        <v>63277.47</v>
      </c>
      <c r="E20" s="81">
        <v>6701186.7400000002</v>
      </c>
      <c r="G20" s="71" t="s">
        <v>50</v>
      </c>
      <c r="H20" s="72">
        <v>28251204.449999999</v>
      </c>
      <c r="I20" s="72">
        <v>26661114.210000001</v>
      </c>
      <c r="J20" s="72">
        <v>1590090.24</v>
      </c>
      <c r="K20" s="79">
        <f t="shared" si="0"/>
        <v>5.9640802236374288E-2</v>
      </c>
      <c r="L20" s="72">
        <v>28100000</v>
      </c>
      <c r="M20" s="82">
        <f t="shared" si="1"/>
        <v>1.0053809412811388</v>
      </c>
      <c r="N20" s="78"/>
    </row>
    <row r="21" spans="1:14" ht="9" x14ac:dyDescent="0.15">
      <c r="A21" s="71" t="s">
        <v>66</v>
      </c>
      <c r="B21" s="72">
        <v>28673078.129999999</v>
      </c>
      <c r="C21" s="72">
        <v>4003422.84</v>
      </c>
      <c r="D21" s="72">
        <v>103521.93</v>
      </c>
      <c r="E21" s="81">
        <v>24773177.219999999</v>
      </c>
      <c r="G21" s="71" t="s">
        <v>66</v>
      </c>
      <c r="H21" s="72">
        <v>-17620066.68</v>
      </c>
      <c r="I21" s="72">
        <v>-31052701.309999999</v>
      </c>
      <c r="J21" s="72">
        <v>13432634.630000001</v>
      </c>
      <c r="K21" s="79">
        <f t="shared" si="0"/>
        <v>0.43257539805962858</v>
      </c>
      <c r="L21" s="72">
        <v>-28000000</v>
      </c>
      <c r="M21" s="82">
        <f t="shared" si="1"/>
        <v>0.62928809571428568</v>
      </c>
      <c r="N21" s="78"/>
    </row>
    <row r="22" spans="1:14" ht="5.0999999999999996" customHeight="1" x14ac:dyDescent="0.15">
      <c r="A22" s="80"/>
      <c r="B22" s="83"/>
      <c r="C22" s="84"/>
      <c r="D22" s="84"/>
      <c r="E22" s="83"/>
      <c r="G22" s="80"/>
      <c r="H22" s="84"/>
      <c r="I22" s="84"/>
      <c r="J22" s="84"/>
      <c r="K22" s="85"/>
      <c r="L22" s="84"/>
      <c r="M22" s="86"/>
      <c r="N22" s="78"/>
    </row>
    <row r="23" spans="1:14" ht="3" customHeight="1" x14ac:dyDescent="0.15">
      <c r="A23" s="71"/>
      <c r="B23" s="72"/>
      <c r="C23" s="72"/>
      <c r="D23" s="72"/>
      <c r="E23" s="81"/>
      <c r="G23" s="71"/>
      <c r="H23" s="72"/>
      <c r="I23" s="72"/>
      <c r="J23" s="72"/>
      <c r="K23" s="79"/>
      <c r="L23" s="72"/>
      <c r="M23" s="82"/>
      <c r="N23" s="78"/>
    </row>
    <row r="24" spans="1:14" s="11" customFormat="1" ht="9" x14ac:dyDescent="0.15">
      <c r="A24" s="87" t="s">
        <v>2</v>
      </c>
      <c r="B24" s="69">
        <v>130797900.3</v>
      </c>
      <c r="C24" s="69">
        <v>4023579.09</v>
      </c>
      <c r="D24" s="69">
        <v>1013356.73</v>
      </c>
      <c r="E24" s="88">
        <v>127787677.94</v>
      </c>
      <c r="G24" s="87" t="s">
        <v>2</v>
      </c>
      <c r="H24" s="69">
        <v>770207730.38999999</v>
      </c>
      <c r="I24" s="69">
        <v>692824321.66999996</v>
      </c>
      <c r="J24" s="69">
        <v>77383408.719999999</v>
      </c>
      <c r="K24" s="89">
        <f>IF(ISERROR((H24-I24)/ABS(I24)),"",(H24-I24)/ABS(I24))</f>
        <v>0.11169268499909653</v>
      </c>
      <c r="L24" s="69">
        <v>820800000</v>
      </c>
      <c r="M24" s="90">
        <f>H24/L24</f>
        <v>0.93836224462719298</v>
      </c>
      <c r="N24" s="70"/>
    </row>
    <row r="25" spans="1:14" ht="3" customHeight="1" x14ac:dyDescent="0.15">
      <c r="A25" s="80"/>
      <c r="B25" s="84"/>
      <c r="C25" s="84"/>
      <c r="D25" s="84"/>
      <c r="E25" s="83"/>
      <c r="G25" s="80"/>
      <c r="H25" s="84"/>
      <c r="I25" s="84"/>
      <c r="J25" s="84"/>
      <c r="K25" s="85"/>
      <c r="L25" s="84"/>
      <c r="M25" s="86"/>
      <c r="N25" s="78"/>
    </row>
    <row r="26" spans="1:14" ht="5.0999999999999996" customHeight="1" x14ac:dyDescent="0.15">
      <c r="A26" s="71"/>
      <c r="B26" s="72"/>
      <c r="C26" s="72"/>
      <c r="D26" s="72"/>
      <c r="E26" s="81"/>
      <c r="G26" s="71"/>
      <c r="H26" s="72"/>
      <c r="I26" s="72"/>
      <c r="J26" s="72"/>
      <c r="K26" s="79"/>
      <c r="L26" s="72"/>
      <c r="M26" s="82"/>
      <c r="N26" s="78"/>
    </row>
    <row r="27" spans="1:14" ht="9" customHeight="1" x14ac:dyDescent="0.15">
      <c r="A27" s="71" t="s">
        <v>3</v>
      </c>
      <c r="B27" s="72"/>
      <c r="C27" s="72"/>
      <c r="D27" s="72"/>
      <c r="E27" s="81"/>
      <c r="G27" s="71" t="s">
        <v>3</v>
      </c>
      <c r="H27" s="72"/>
      <c r="I27" s="72"/>
      <c r="J27" s="72"/>
      <c r="K27" s="79"/>
      <c r="L27" s="72"/>
      <c r="M27" s="82"/>
      <c r="N27" s="78"/>
    </row>
    <row r="28" spans="1:14" ht="9" x14ac:dyDescent="0.15">
      <c r="A28" s="71" t="s">
        <v>48</v>
      </c>
      <c r="B28" s="72">
        <v>1911258.71</v>
      </c>
      <c r="C28" s="72">
        <v>1562.91</v>
      </c>
      <c r="D28" s="72">
        <v>20722.38</v>
      </c>
      <c r="E28" s="81">
        <v>1930418.18</v>
      </c>
      <c r="G28" s="71" t="s">
        <v>48</v>
      </c>
      <c r="H28" s="72">
        <v>41322624.219999999</v>
      </c>
      <c r="I28" s="72">
        <v>16629113.789999999</v>
      </c>
      <c r="J28" s="72">
        <v>24693510.43</v>
      </c>
      <c r="K28" s="79">
        <f>IF(ISERROR((H28-I28)/ABS(I28)),"",(H28-I28)/ABS(I28))</f>
        <v>1.4849564890733724</v>
      </c>
      <c r="L28" s="72">
        <v>16650000</v>
      </c>
      <c r="M28" s="82">
        <f>H28/L28</f>
        <v>2.4818392924924924</v>
      </c>
      <c r="N28" s="78"/>
    </row>
    <row r="29" spans="1:14" ht="9" x14ac:dyDescent="0.15">
      <c r="A29" s="71" t="s">
        <v>49</v>
      </c>
      <c r="B29" s="72">
        <v>1972225.84</v>
      </c>
      <c r="C29" s="72">
        <v>611.84</v>
      </c>
      <c r="D29" s="72">
        <v>21865.75</v>
      </c>
      <c r="E29" s="81">
        <v>1993479.75</v>
      </c>
      <c r="G29" s="71" t="s">
        <v>49</v>
      </c>
      <c r="H29" s="72">
        <v>9100941.9299999997</v>
      </c>
      <c r="I29" s="72">
        <v>8753763.8000000007</v>
      </c>
      <c r="J29" s="72">
        <v>347178.13</v>
      </c>
      <c r="K29" s="79">
        <f>IF(ISERROR((H29-I29)/ABS(I29)),"",(H29-I29)/ABS(I29))</f>
        <v>3.9660440689523624E-2</v>
      </c>
      <c r="L29" s="72">
        <v>9400000</v>
      </c>
      <c r="M29" s="82">
        <f>H29/L29</f>
        <v>0.96818531170212763</v>
      </c>
      <c r="N29" s="78"/>
    </row>
    <row r="30" spans="1:14" ht="9" x14ac:dyDescent="0.15">
      <c r="A30" s="71" t="s">
        <v>67</v>
      </c>
      <c r="B30" s="72">
        <v>669112.68999999994</v>
      </c>
      <c r="C30" s="72" t="s">
        <v>105</v>
      </c>
      <c r="D30" s="72" t="s">
        <v>105</v>
      </c>
      <c r="E30" s="81">
        <v>669112.68999999994</v>
      </c>
      <c r="G30" s="71" t="s">
        <v>67</v>
      </c>
      <c r="H30" s="72">
        <v>3203574.87</v>
      </c>
      <c r="I30" s="72">
        <v>3751682.43</v>
      </c>
      <c r="J30" s="72">
        <v>-548107.56000000006</v>
      </c>
      <c r="K30" s="79">
        <f>IF(ISERROR((H30-I30)/ABS(I30)),"",(H30-I30)/ABS(I30))</f>
        <v>-0.1460964701108777</v>
      </c>
      <c r="L30" s="72">
        <v>4150000</v>
      </c>
      <c r="M30" s="82">
        <f>H30/L30</f>
        <v>0.77194575180722891</v>
      </c>
      <c r="N30" s="78"/>
    </row>
    <row r="31" spans="1:14" ht="9" x14ac:dyDescent="0.15">
      <c r="A31" s="71" t="s">
        <v>1</v>
      </c>
      <c r="B31" s="72">
        <v>26768805.710000001</v>
      </c>
      <c r="C31" s="72">
        <v>13681685.25</v>
      </c>
      <c r="D31" s="72">
        <v>35364.15</v>
      </c>
      <c r="E31" s="81">
        <v>13122484.609999999</v>
      </c>
      <c r="G31" s="71" t="s">
        <v>1</v>
      </c>
      <c r="H31" s="72">
        <v>153848655</v>
      </c>
      <c r="I31" s="72">
        <v>133864728.45</v>
      </c>
      <c r="J31" s="72">
        <v>19983926.550000001</v>
      </c>
      <c r="K31" s="79">
        <f>IF(ISERROR((H31-I31)/ABS(I31)),"",(H31-I31)/ABS(I31))</f>
        <v>0.14928448129235342</v>
      </c>
      <c r="L31" s="72">
        <v>160000000</v>
      </c>
      <c r="M31" s="82">
        <f>H31/L31</f>
        <v>0.96155409375000001</v>
      </c>
      <c r="N31" s="78"/>
    </row>
    <row r="32" spans="1:14" ht="5.0999999999999996" customHeight="1" x14ac:dyDescent="0.15">
      <c r="A32" s="80"/>
      <c r="B32" s="84"/>
      <c r="C32" s="84"/>
      <c r="D32" s="84"/>
      <c r="E32" s="83"/>
      <c r="G32" s="80"/>
      <c r="H32" s="84"/>
      <c r="I32" s="84"/>
      <c r="J32" s="84"/>
      <c r="K32" s="85"/>
      <c r="L32" s="84"/>
      <c r="M32" s="86"/>
      <c r="N32" s="78"/>
    </row>
    <row r="33" spans="1:14" ht="3" customHeight="1" x14ac:dyDescent="0.15">
      <c r="A33" s="71"/>
      <c r="B33" s="72"/>
      <c r="C33" s="72"/>
      <c r="D33" s="72"/>
      <c r="E33" s="81"/>
      <c r="G33" s="71"/>
      <c r="H33" s="72"/>
      <c r="I33" s="72"/>
      <c r="J33" s="72"/>
      <c r="K33" s="79"/>
      <c r="L33" s="72"/>
      <c r="M33" s="82"/>
      <c r="N33" s="78"/>
    </row>
    <row r="34" spans="1:14" s="11" customFormat="1" ht="9" x14ac:dyDescent="0.15">
      <c r="A34" s="73" t="s">
        <v>11</v>
      </c>
      <c r="B34" s="69">
        <v>31321402.949999999</v>
      </c>
      <c r="C34" s="69">
        <v>13683860</v>
      </c>
      <c r="D34" s="69">
        <v>77952.28</v>
      </c>
      <c r="E34" s="88">
        <v>17715495.23</v>
      </c>
      <c r="G34" s="73" t="s">
        <v>11</v>
      </c>
      <c r="H34" s="69">
        <v>207475796.02000001</v>
      </c>
      <c r="I34" s="69">
        <v>162999288.47</v>
      </c>
      <c r="J34" s="69">
        <v>44476507.549999997</v>
      </c>
      <c r="K34" s="89">
        <f>IF(ISERROR((H34-I34)/ABS(I34)),"",(H34-I34)/ABS(I34))</f>
        <v>0.27286320061566349</v>
      </c>
      <c r="L34" s="69">
        <v>190200000</v>
      </c>
      <c r="M34" s="90">
        <f>H34/L34</f>
        <v>1.0908296320715036</v>
      </c>
      <c r="N34" s="70"/>
    </row>
    <row r="35" spans="1:14" ht="3" customHeight="1" x14ac:dyDescent="0.15">
      <c r="A35" s="80"/>
      <c r="B35" s="84"/>
      <c r="C35" s="84"/>
      <c r="D35" s="84"/>
      <c r="E35" s="83"/>
      <c r="G35" s="80"/>
      <c r="H35" s="84"/>
      <c r="I35" s="84"/>
      <c r="J35" s="84"/>
      <c r="K35" s="85"/>
      <c r="L35" s="84"/>
      <c r="M35" s="86"/>
      <c r="N35" s="78"/>
    </row>
    <row r="36" spans="1:14" ht="5.0999999999999996" customHeight="1" x14ac:dyDescent="0.15">
      <c r="A36" s="80"/>
      <c r="B36" s="72"/>
      <c r="C36" s="72"/>
      <c r="D36" s="72"/>
      <c r="E36" s="81"/>
      <c r="G36" s="71"/>
      <c r="H36" s="72"/>
      <c r="I36" s="72"/>
      <c r="J36" s="72"/>
      <c r="K36" s="79"/>
      <c r="L36" s="72"/>
      <c r="M36" s="82"/>
      <c r="N36" s="78"/>
    </row>
    <row r="37" spans="1:14" ht="9" x14ac:dyDescent="0.15">
      <c r="A37" s="71" t="s">
        <v>68</v>
      </c>
      <c r="B37" s="72">
        <v>906459.04</v>
      </c>
      <c r="C37" s="72">
        <v>1004.55</v>
      </c>
      <c r="D37" s="72">
        <v>742.81</v>
      </c>
      <c r="E37" s="81">
        <v>906197.3</v>
      </c>
      <c r="G37" s="71" t="s">
        <v>68</v>
      </c>
      <c r="H37" s="72">
        <v>11835146.76</v>
      </c>
      <c r="I37" s="72">
        <v>8140060.0099999998</v>
      </c>
      <c r="J37" s="72">
        <v>3695086.75</v>
      </c>
      <c r="K37" s="79">
        <f>IF(ISERROR((H37-I37)/ABS(I37)),"",(H37-I37)/ABS(I37))</f>
        <v>0.4539385146375598</v>
      </c>
      <c r="L37" s="72">
        <v>12075000</v>
      </c>
      <c r="M37" s="82">
        <f>H37/L37</f>
        <v>0.98013637763975159</v>
      </c>
      <c r="N37" s="78"/>
    </row>
    <row r="38" spans="1:14" ht="9" x14ac:dyDescent="0.15">
      <c r="A38" s="71" t="s">
        <v>98</v>
      </c>
      <c r="B38" s="72">
        <v>86345.41</v>
      </c>
      <c r="C38" s="72" t="s">
        <v>105</v>
      </c>
      <c r="D38" s="72">
        <v>1735.98</v>
      </c>
      <c r="E38" s="81">
        <v>88081.39</v>
      </c>
      <c r="G38" s="71" t="s">
        <v>98</v>
      </c>
      <c r="H38" s="72">
        <v>20274916.68</v>
      </c>
      <c r="I38" s="72">
        <v>17247777</v>
      </c>
      <c r="J38" s="72">
        <v>3027139.68</v>
      </c>
      <c r="K38" s="79">
        <f>IF(ISERROR((H38-I38)/ABS(I38)),"",(H38-I38)/ABS(I38))</f>
        <v>0.17550897602630181</v>
      </c>
      <c r="L38" s="72">
        <v>17100000</v>
      </c>
      <c r="M38" s="82">
        <f>H38/L38</f>
        <v>1.1856676421052632</v>
      </c>
      <c r="N38" s="78"/>
    </row>
    <row r="39" spans="1:14" ht="9" x14ac:dyDescent="0.15">
      <c r="A39" s="71" t="s">
        <v>69</v>
      </c>
      <c r="B39" s="72">
        <v>753790.91</v>
      </c>
      <c r="C39" s="72" t="s">
        <v>105</v>
      </c>
      <c r="D39" s="72">
        <v>6.71</v>
      </c>
      <c r="E39" s="81">
        <v>753797.62</v>
      </c>
      <c r="G39" s="71" t="s">
        <v>69</v>
      </c>
      <c r="H39" s="72">
        <v>9901082.1600000001</v>
      </c>
      <c r="I39" s="72">
        <v>6858409.8200000003</v>
      </c>
      <c r="J39" s="72">
        <v>3042672.34</v>
      </c>
      <c r="K39" s="79">
        <f>IF(ISERROR((H39-I39)/ABS(I39)),"",(H39-I39)/ABS(I39))</f>
        <v>0.44364108005432662</v>
      </c>
      <c r="L39" s="72">
        <v>6550000</v>
      </c>
      <c r="M39" s="82">
        <f>H39/L39</f>
        <v>1.511615596946565</v>
      </c>
      <c r="N39" s="78"/>
    </row>
    <row r="40" spans="1:14" ht="9" x14ac:dyDescent="0.15">
      <c r="A40" s="71" t="s">
        <v>51</v>
      </c>
      <c r="B40" s="72" t="s">
        <v>105</v>
      </c>
      <c r="C40" s="72" t="s">
        <v>105</v>
      </c>
      <c r="D40" s="72" t="s">
        <v>105</v>
      </c>
      <c r="E40" s="81" t="s">
        <v>105</v>
      </c>
      <c r="G40" s="71" t="s">
        <v>51</v>
      </c>
      <c r="H40" s="72">
        <v>3286089.82</v>
      </c>
      <c r="I40" s="72">
        <v>3017712.62</v>
      </c>
      <c r="J40" s="72">
        <v>268377.2</v>
      </c>
      <c r="K40" s="79">
        <f>IF(ISERROR((H40-I40)/ABS(I40)),"",(H40-I40)/ABS(I40))</f>
        <v>8.8933982056912927E-2</v>
      </c>
      <c r="L40" s="72">
        <v>3150000</v>
      </c>
      <c r="M40" s="82"/>
      <c r="N40" s="78"/>
    </row>
    <row r="41" spans="1:14" ht="9" x14ac:dyDescent="0.15">
      <c r="A41" s="71" t="s">
        <v>70</v>
      </c>
      <c r="B41" s="72">
        <v>12628.33</v>
      </c>
      <c r="C41" s="72" t="s">
        <v>105</v>
      </c>
      <c r="D41" s="72">
        <v>220.38</v>
      </c>
      <c r="E41" s="81">
        <v>12848.71</v>
      </c>
      <c r="G41" s="71" t="s">
        <v>70</v>
      </c>
      <c r="H41" s="72">
        <v>4936469.21</v>
      </c>
      <c r="I41" s="72">
        <v>4369962.16</v>
      </c>
      <c r="J41" s="72">
        <v>566507.05000000005</v>
      </c>
      <c r="K41" s="79">
        <f>IF(ISERROR((H41-I41)/ABS(I41)),"",(H41-I41)/ABS(I41))</f>
        <v>0.12963660307758815</v>
      </c>
      <c r="L41" s="72">
        <v>5322450</v>
      </c>
      <c r="M41" s="82">
        <f>H41/L41</f>
        <v>0.92748061700908413</v>
      </c>
      <c r="N41" s="78"/>
    </row>
    <row r="42" spans="1:14" ht="9" x14ac:dyDescent="0.15">
      <c r="A42" s="71" t="s">
        <v>56</v>
      </c>
      <c r="B42" s="72"/>
      <c r="C42" s="72"/>
      <c r="D42" s="72"/>
      <c r="E42" s="81"/>
      <c r="G42" s="71" t="s">
        <v>56</v>
      </c>
      <c r="H42" s="72"/>
      <c r="I42" s="72"/>
      <c r="J42" s="72"/>
      <c r="K42" s="79"/>
      <c r="L42" s="72"/>
      <c r="M42" s="82"/>
      <c r="N42" s="78"/>
    </row>
    <row r="43" spans="1:14" ht="5.0999999999999996" customHeight="1" x14ac:dyDescent="0.15">
      <c r="A43" s="80"/>
      <c r="B43" s="84"/>
      <c r="C43" s="84"/>
      <c r="D43" s="84"/>
      <c r="E43" s="83"/>
      <c r="G43" s="80"/>
      <c r="H43" s="84"/>
      <c r="I43" s="84"/>
      <c r="J43" s="84"/>
      <c r="K43" s="85"/>
      <c r="L43" s="84"/>
      <c r="M43" s="86"/>
      <c r="N43" s="78"/>
    </row>
    <row r="44" spans="1:14" ht="3" customHeight="1" x14ac:dyDescent="0.15">
      <c r="A44" s="71"/>
      <c r="B44" s="72"/>
      <c r="C44" s="72"/>
      <c r="D44" s="72"/>
      <c r="E44" s="81"/>
      <c r="G44" s="71"/>
      <c r="H44" s="72"/>
      <c r="I44" s="72"/>
      <c r="J44" s="72"/>
      <c r="K44" s="79"/>
      <c r="L44" s="72"/>
      <c r="M44" s="82"/>
      <c r="N44" s="78"/>
    </row>
    <row r="45" spans="1:14" s="11" customFormat="1" ht="9" x14ac:dyDescent="0.15">
      <c r="A45" s="73" t="s">
        <v>37</v>
      </c>
      <c r="B45" s="69">
        <v>163878526.94</v>
      </c>
      <c r="C45" s="69">
        <v>17708443.640000001</v>
      </c>
      <c r="D45" s="69">
        <v>1094014.8899999999</v>
      </c>
      <c r="E45" s="88">
        <v>147264098.19</v>
      </c>
      <c r="G45" s="73" t="s">
        <v>37</v>
      </c>
      <c r="H45" s="69">
        <v>1027917231.04</v>
      </c>
      <c r="I45" s="69">
        <v>895457531.75</v>
      </c>
      <c r="J45" s="69">
        <v>132459699.29000001</v>
      </c>
      <c r="K45" s="89">
        <f>IF(ISERROR((H45-I45)/ABS(I45)),"",(H45-I45)/ABS(I45))</f>
        <v>0.14792404395899478</v>
      </c>
      <c r="L45" s="69">
        <v>1055197450</v>
      </c>
      <c r="M45" s="90">
        <f>H45/L45</f>
        <v>0.97414681113946966</v>
      </c>
      <c r="N45" s="70"/>
    </row>
    <row r="46" spans="1:14" ht="3" customHeight="1" x14ac:dyDescent="0.15">
      <c r="A46" s="80"/>
      <c r="B46" s="84"/>
      <c r="C46" s="84"/>
      <c r="D46" s="84"/>
      <c r="E46" s="83"/>
      <c r="G46" s="80"/>
      <c r="H46" s="84"/>
      <c r="I46" s="84"/>
      <c r="J46" s="84"/>
      <c r="K46" s="85"/>
      <c r="L46" s="84"/>
      <c r="M46" s="86"/>
      <c r="N46" s="78"/>
    </row>
    <row r="47" spans="1:14" ht="5.0999999999999996" customHeight="1" x14ac:dyDescent="0.15">
      <c r="A47" s="71"/>
      <c r="B47" s="72"/>
      <c r="C47" s="72"/>
      <c r="D47" s="72"/>
      <c r="E47" s="81"/>
      <c r="G47" s="71"/>
      <c r="H47" s="72"/>
      <c r="I47" s="72"/>
      <c r="J47" s="72"/>
      <c r="K47" s="79"/>
      <c r="L47" s="72"/>
      <c r="M47" s="82"/>
      <c r="N47" s="78"/>
    </row>
    <row r="48" spans="1:14" ht="9" x14ac:dyDescent="0.15">
      <c r="A48" s="71" t="s">
        <v>86</v>
      </c>
      <c r="B48" s="72">
        <v>112409331.72</v>
      </c>
      <c r="C48" s="72">
        <v>30538749.059999999</v>
      </c>
      <c r="D48" s="72">
        <v>425353.21</v>
      </c>
      <c r="E48" s="81">
        <v>82295935.870000005</v>
      </c>
      <c r="G48" s="71" t="s">
        <v>86</v>
      </c>
      <c r="H48" s="72">
        <v>586571490.37</v>
      </c>
      <c r="I48" s="72">
        <v>541860894.53999996</v>
      </c>
      <c r="J48" s="72">
        <v>44710595.829999998</v>
      </c>
      <c r="K48" s="79">
        <f>IF(ISERROR((H48-I48)/ABS(I48)),"",(H48-I48)/ABS(I48))</f>
        <v>8.2513051376324267E-2</v>
      </c>
      <c r="L48" s="72">
        <v>655561440</v>
      </c>
      <c r="M48" s="82">
        <f>H48/L48</f>
        <v>0.89476203842922797</v>
      </c>
      <c r="N48" s="78"/>
    </row>
    <row r="49" spans="1:14" ht="9" x14ac:dyDescent="0.15">
      <c r="A49" s="71" t="s">
        <v>71</v>
      </c>
      <c r="B49" s="72">
        <v>1643439.42</v>
      </c>
      <c r="C49" s="72">
        <v>1331.57</v>
      </c>
      <c r="D49" s="72">
        <v>473.61</v>
      </c>
      <c r="E49" s="81">
        <v>1642581.46</v>
      </c>
      <c r="G49" s="71" t="s">
        <v>71</v>
      </c>
      <c r="H49" s="72">
        <v>17182261.239999998</v>
      </c>
      <c r="I49" s="72">
        <v>14774831.48</v>
      </c>
      <c r="J49" s="72">
        <v>2407429.7599999998</v>
      </c>
      <c r="K49" s="79">
        <f>IF(ISERROR((H49-I49)/ABS(I49)),"",(H49-I49)/ABS(I49))</f>
        <v>0.16294126692807448</v>
      </c>
      <c r="L49" s="72">
        <v>17300000</v>
      </c>
      <c r="M49" s="82">
        <f>H49/L49</f>
        <v>0.99319429132947967</v>
      </c>
      <c r="N49" s="78"/>
    </row>
    <row r="50" spans="1:14" ht="9" x14ac:dyDescent="0.15">
      <c r="A50" s="71" t="s">
        <v>52</v>
      </c>
      <c r="B50" s="72">
        <v>399212.85</v>
      </c>
      <c r="C50" s="72">
        <v>24781.78</v>
      </c>
      <c r="D50" s="72">
        <v>247.79</v>
      </c>
      <c r="E50" s="81">
        <v>374678.86</v>
      </c>
      <c r="G50" s="71" t="s">
        <v>52</v>
      </c>
      <c r="H50" s="72">
        <v>6227453.3300000001</v>
      </c>
      <c r="I50" s="72">
        <v>4855219.7</v>
      </c>
      <c r="J50" s="72">
        <v>1372233.63</v>
      </c>
      <c r="K50" s="79">
        <f>IF(ISERROR((H50-I50)/ABS(I50)),"",(H50-I50)/ABS(I50))</f>
        <v>0.28263059445075162</v>
      </c>
      <c r="L50" s="72">
        <v>5400000</v>
      </c>
      <c r="M50" s="82">
        <f>H50/L50</f>
        <v>1.1532320981481481</v>
      </c>
      <c r="N50" s="78"/>
    </row>
    <row r="51" spans="1:14" ht="9" x14ac:dyDescent="0.15">
      <c r="A51" s="71" t="s">
        <v>72</v>
      </c>
      <c r="B51" s="72">
        <v>381620.87</v>
      </c>
      <c r="C51" s="72" t="s">
        <v>105</v>
      </c>
      <c r="D51" s="72" t="s">
        <v>105</v>
      </c>
      <c r="E51" s="81">
        <v>381620.87</v>
      </c>
      <c r="G51" s="71" t="s">
        <v>72</v>
      </c>
      <c r="H51" s="72">
        <v>4315720.08</v>
      </c>
      <c r="I51" s="72">
        <v>3223308.11</v>
      </c>
      <c r="J51" s="72">
        <v>1092411.97</v>
      </c>
      <c r="K51" s="79">
        <f>IF(ISERROR((H51-I51)/ABS(I51)),"",(H51-I51)/ABS(I51))</f>
        <v>0.33891019186496579</v>
      </c>
      <c r="L51" s="72">
        <v>3450000</v>
      </c>
      <c r="M51" s="82">
        <f>H51/L51</f>
        <v>1.2509333565217391</v>
      </c>
      <c r="N51" s="78"/>
    </row>
    <row r="52" spans="1:14" ht="9" x14ac:dyDescent="0.15">
      <c r="A52" s="71" t="s">
        <v>73</v>
      </c>
      <c r="B52" s="72"/>
      <c r="C52" s="72"/>
      <c r="D52" s="72"/>
      <c r="E52" s="81"/>
      <c r="G52" s="71" t="s">
        <v>73</v>
      </c>
      <c r="H52" s="72"/>
      <c r="I52" s="72"/>
      <c r="J52" s="72"/>
      <c r="K52" s="79"/>
      <c r="L52" s="72"/>
      <c r="M52" s="82"/>
      <c r="N52" s="78"/>
    </row>
    <row r="53" spans="1:14" ht="9" x14ac:dyDescent="0.15">
      <c r="A53" s="71" t="s">
        <v>53</v>
      </c>
      <c r="B53" s="72">
        <v>20099.38</v>
      </c>
      <c r="C53" s="72" t="s">
        <v>105</v>
      </c>
      <c r="D53" s="72" t="s">
        <v>105</v>
      </c>
      <c r="E53" s="81">
        <v>20099.38</v>
      </c>
      <c r="G53" s="71" t="s">
        <v>53</v>
      </c>
      <c r="H53" s="72">
        <v>632846.54</v>
      </c>
      <c r="I53" s="72">
        <v>1033450.88</v>
      </c>
      <c r="J53" s="72">
        <v>-400604.34</v>
      </c>
      <c r="K53" s="79">
        <f>IF(ISERROR((H53-I53)/ABS(I53)),"",(H53-I53)/ABS(I53))</f>
        <v>-0.38763752371085114</v>
      </c>
      <c r="L53" s="72">
        <v>1500800</v>
      </c>
      <c r="M53" s="82">
        <f>H53/L53</f>
        <v>0.42167280117270789</v>
      </c>
      <c r="N53" s="78"/>
    </row>
    <row r="54" spans="1:14" ht="9" x14ac:dyDescent="0.15">
      <c r="A54" s="71" t="s">
        <v>54</v>
      </c>
      <c r="B54" s="72">
        <v>4761.87</v>
      </c>
      <c r="C54" s="72" t="s">
        <v>105</v>
      </c>
      <c r="D54" s="72" t="s">
        <v>105</v>
      </c>
      <c r="E54" s="81">
        <v>4761.87</v>
      </c>
      <c r="G54" s="71" t="s">
        <v>54</v>
      </c>
      <c r="H54" s="72">
        <v>36774.120000000003</v>
      </c>
      <c r="I54" s="72">
        <v>23368.04</v>
      </c>
      <c r="J54" s="72">
        <v>13406.08</v>
      </c>
      <c r="K54" s="79">
        <f t="shared" ref="K54:K65" si="2">IF(ISERROR((H54-I54)/ABS(I54)),"",(H54-I54)/ABS(I54))</f>
        <v>0.57369295841670942</v>
      </c>
      <c r="L54" s="72">
        <v>22366</v>
      </c>
      <c r="M54" s="82">
        <f>H54/L54</f>
        <v>1.6441974425467227</v>
      </c>
      <c r="N54" s="78"/>
    </row>
    <row r="55" spans="1:14" ht="9" x14ac:dyDescent="0.15">
      <c r="A55" s="71" t="s">
        <v>4</v>
      </c>
      <c r="B55" s="72"/>
      <c r="C55" s="72"/>
      <c r="D55" s="72"/>
      <c r="E55" s="81"/>
      <c r="G55" s="71" t="s">
        <v>4</v>
      </c>
      <c r="H55" s="72"/>
      <c r="I55" s="72"/>
      <c r="J55" s="72"/>
      <c r="K55" s="79" t="str">
        <f t="shared" si="2"/>
        <v/>
      </c>
      <c r="L55" s="72"/>
      <c r="M55" s="82"/>
      <c r="N55" s="78"/>
    </row>
    <row r="56" spans="1:14" ht="9" x14ac:dyDescent="0.15">
      <c r="A56" s="71" t="s">
        <v>63</v>
      </c>
      <c r="B56" s="72">
        <v>9249899.9499999993</v>
      </c>
      <c r="C56" s="72">
        <v>2559.1999999999998</v>
      </c>
      <c r="D56" s="72" t="s">
        <v>105</v>
      </c>
      <c r="E56" s="81">
        <v>9247340.75</v>
      </c>
      <c r="G56" s="71" t="s">
        <v>63</v>
      </c>
      <c r="H56" s="72">
        <v>181438557.33000001</v>
      </c>
      <c r="I56" s="72">
        <v>176457345.53999999</v>
      </c>
      <c r="J56" s="72">
        <v>4981211.79</v>
      </c>
      <c r="K56" s="79">
        <f t="shared" si="2"/>
        <v>2.8228985167811346E-2</v>
      </c>
      <c r="L56" s="72">
        <v>219375360</v>
      </c>
      <c r="M56" s="82">
        <f>H56/L56</f>
        <v>0.82706898956200015</v>
      </c>
      <c r="N56" s="78"/>
    </row>
    <row r="57" spans="1:14" ht="9" x14ac:dyDescent="0.15">
      <c r="A57" s="71" t="s">
        <v>47</v>
      </c>
      <c r="B57" s="72">
        <v>251.78</v>
      </c>
      <c r="C57" s="72" t="s">
        <v>105</v>
      </c>
      <c r="D57" s="72" t="s">
        <v>105</v>
      </c>
      <c r="E57" s="81">
        <v>251.78</v>
      </c>
      <c r="G57" s="71" t="s">
        <v>47</v>
      </c>
      <c r="H57" s="72">
        <v>-284139.05</v>
      </c>
      <c r="I57" s="72">
        <v>184896.42</v>
      </c>
      <c r="J57" s="72">
        <v>-469035.47</v>
      </c>
      <c r="K57" s="79">
        <f t="shared" si="2"/>
        <v>-2.5367471690365879</v>
      </c>
      <c r="L57" s="72">
        <v>342281</v>
      </c>
      <c r="M57" s="82">
        <f t="shared" ref="M57:M65" si="3">H57/L57</f>
        <v>-0.83013386661836319</v>
      </c>
      <c r="N57" s="78"/>
    </row>
    <row r="58" spans="1:14" ht="9" x14ac:dyDescent="0.15">
      <c r="A58" s="71" t="s">
        <v>55</v>
      </c>
      <c r="B58" s="72">
        <v>3571737.96</v>
      </c>
      <c r="C58" s="72" t="s">
        <v>105</v>
      </c>
      <c r="D58" s="72" t="s">
        <v>105</v>
      </c>
      <c r="E58" s="81">
        <v>3571737.96</v>
      </c>
      <c r="G58" s="71" t="s">
        <v>55</v>
      </c>
      <c r="H58" s="72">
        <v>46749123.82</v>
      </c>
      <c r="I58" s="72">
        <v>45312974.32</v>
      </c>
      <c r="J58" s="72">
        <v>1436149.5</v>
      </c>
      <c r="K58" s="79">
        <f t="shared" si="2"/>
        <v>3.1694002028159071E-2</v>
      </c>
      <c r="L58" s="72">
        <v>58889724</v>
      </c>
      <c r="M58" s="82">
        <f t="shared" si="3"/>
        <v>0.79384178842475128</v>
      </c>
      <c r="N58" s="78"/>
    </row>
    <row r="59" spans="1:14" ht="9" x14ac:dyDescent="0.15">
      <c r="A59" s="71" t="s">
        <v>5</v>
      </c>
      <c r="B59" s="72">
        <v>57874.35</v>
      </c>
      <c r="C59" s="72" t="s">
        <v>105</v>
      </c>
      <c r="D59" s="72" t="s">
        <v>105</v>
      </c>
      <c r="E59" s="81">
        <v>57874.35</v>
      </c>
      <c r="G59" s="71" t="s">
        <v>5</v>
      </c>
      <c r="H59" s="72">
        <v>525972.13</v>
      </c>
      <c r="I59" s="72">
        <v>390116.66</v>
      </c>
      <c r="J59" s="72">
        <v>135855.47</v>
      </c>
      <c r="K59" s="79">
        <f t="shared" si="2"/>
        <v>0.34824318961410167</v>
      </c>
      <c r="L59" s="72">
        <v>513421</v>
      </c>
      <c r="M59" s="82">
        <f t="shared" si="3"/>
        <v>1.024446078364539</v>
      </c>
      <c r="N59" s="78"/>
    </row>
    <row r="60" spans="1:14" ht="9" x14ac:dyDescent="0.15">
      <c r="A60" s="71" t="s">
        <v>44</v>
      </c>
      <c r="B60" s="72">
        <v>910352.59</v>
      </c>
      <c r="C60" s="72" t="s">
        <v>105</v>
      </c>
      <c r="D60" s="72" t="s">
        <v>105</v>
      </c>
      <c r="E60" s="81">
        <v>910352.59</v>
      </c>
      <c r="G60" s="71" t="s">
        <v>44</v>
      </c>
      <c r="H60" s="72">
        <v>9688825.6600000001</v>
      </c>
      <c r="I60" s="72">
        <v>9317990.7400000002</v>
      </c>
      <c r="J60" s="72">
        <v>370834.92</v>
      </c>
      <c r="K60" s="79">
        <f t="shared" si="2"/>
        <v>3.9797734334301338E-2</v>
      </c>
      <c r="L60" s="72">
        <v>10986852</v>
      </c>
      <c r="M60" s="82">
        <f t="shared" si="3"/>
        <v>0.88185639162154916</v>
      </c>
      <c r="N60" s="78"/>
    </row>
    <row r="61" spans="1:14" ht="9" x14ac:dyDescent="0.15">
      <c r="A61" s="71" t="s">
        <v>74</v>
      </c>
      <c r="B61" s="72"/>
      <c r="C61" s="72"/>
      <c r="D61" s="72"/>
      <c r="E61" s="81"/>
      <c r="G61" s="71" t="s">
        <v>74</v>
      </c>
      <c r="H61" s="72"/>
      <c r="I61" s="72"/>
      <c r="J61" s="72"/>
      <c r="K61" s="79" t="str">
        <f t="shared" si="2"/>
        <v/>
      </c>
      <c r="L61" s="72"/>
      <c r="M61" s="82"/>
      <c r="N61" s="78"/>
    </row>
    <row r="62" spans="1:14" ht="9" x14ac:dyDescent="0.15">
      <c r="A62" s="71" t="s">
        <v>75</v>
      </c>
      <c r="B62" s="72">
        <v>673205.85</v>
      </c>
      <c r="C62" s="72" t="s">
        <v>105</v>
      </c>
      <c r="D62" s="72" t="s">
        <v>105</v>
      </c>
      <c r="E62" s="81">
        <v>673205.85</v>
      </c>
      <c r="G62" s="71" t="s">
        <v>75</v>
      </c>
      <c r="H62" s="72">
        <v>8280406.6100000003</v>
      </c>
      <c r="I62" s="72">
        <v>8631950.3100000005</v>
      </c>
      <c r="J62" s="72">
        <v>-351543.7</v>
      </c>
      <c r="K62" s="79">
        <f t="shared" si="2"/>
        <v>-4.0725871602011132E-2</v>
      </c>
      <c r="L62" s="72">
        <v>10725000</v>
      </c>
      <c r="M62" s="82">
        <f t="shared" si="3"/>
        <v>0.77206588438228441</v>
      </c>
      <c r="N62" s="78"/>
    </row>
    <row r="63" spans="1:14" ht="9" x14ac:dyDescent="0.15">
      <c r="A63" s="71" t="s">
        <v>76</v>
      </c>
      <c r="B63" s="72">
        <v>258286.1</v>
      </c>
      <c r="C63" s="72" t="s">
        <v>105</v>
      </c>
      <c r="D63" s="72" t="s">
        <v>105</v>
      </c>
      <c r="E63" s="81">
        <v>258286.1</v>
      </c>
      <c r="G63" s="71" t="s">
        <v>76</v>
      </c>
      <c r="H63" s="72">
        <v>1440980.81</v>
      </c>
      <c r="I63" s="72">
        <v>1593741.75</v>
      </c>
      <c r="J63" s="72">
        <v>-152760.94</v>
      </c>
      <c r="K63" s="79">
        <f t="shared" si="2"/>
        <v>-9.5850497735909812E-2</v>
      </c>
      <c r="L63" s="72">
        <v>1650000</v>
      </c>
      <c r="M63" s="82">
        <f t="shared" si="3"/>
        <v>0.8733217030303031</v>
      </c>
      <c r="N63" s="78"/>
    </row>
    <row r="64" spans="1:14" ht="9" x14ac:dyDescent="0.15">
      <c r="A64" s="71" t="s">
        <v>77</v>
      </c>
      <c r="B64" s="72">
        <v>8682.2999999999993</v>
      </c>
      <c r="C64" s="72" t="s">
        <v>105</v>
      </c>
      <c r="D64" s="72" t="s">
        <v>105</v>
      </c>
      <c r="E64" s="81">
        <v>8682.2999999999993</v>
      </c>
      <c r="G64" s="71" t="s">
        <v>77</v>
      </c>
      <c r="H64" s="72">
        <v>272593.63</v>
      </c>
      <c r="I64" s="72">
        <v>300208.34999999998</v>
      </c>
      <c r="J64" s="72">
        <v>-27614.720000000001</v>
      </c>
      <c r="K64" s="79">
        <f t="shared" si="2"/>
        <v>-9.1985182957102868E-2</v>
      </c>
      <c r="L64" s="72">
        <v>300000</v>
      </c>
      <c r="M64" s="82">
        <f t="shared" si="3"/>
        <v>0.90864543333333336</v>
      </c>
      <c r="N64" s="78"/>
    </row>
    <row r="65" spans="1:14" ht="9" x14ac:dyDescent="0.15">
      <c r="A65" s="71" t="s">
        <v>56</v>
      </c>
      <c r="B65" s="72" t="s">
        <v>105</v>
      </c>
      <c r="C65" s="72">
        <v>897448.32</v>
      </c>
      <c r="D65" s="72" t="s">
        <v>105</v>
      </c>
      <c r="E65" s="81">
        <v>-897448.32</v>
      </c>
      <c r="G65" s="71" t="s">
        <v>56</v>
      </c>
      <c r="H65" s="72">
        <v>-2293140.19</v>
      </c>
      <c r="I65" s="72">
        <v>-2071231.13</v>
      </c>
      <c r="J65" s="72">
        <v>-221909.06</v>
      </c>
      <c r="K65" s="79">
        <f t="shared" si="2"/>
        <v>-0.10713872381784841</v>
      </c>
      <c r="L65" s="72">
        <v>-1479600</v>
      </c>
      <c r="M65" s="82">
        <f t="shared" si="3"/>
        <v>1.5498379224114625</v>
      </c>
      <c r="N65" s="78"/>
    </row>
    <row r="66" spans="1:14" ht="5.0999999999999996" customHeight="1" x14ac:dyDescent="0.15">
      <c r="A66" s="80"/>
      <c r="B66" s="84"/>
      <c r="C66" s="84"/>
      <c r="D66" s="84"/>
      <c r="E66" s="83"/>
      <c r="G66" s="80"/>
      <c r="H66" s="84"/>
      <c r="I66" s="84"/>
      <c r="J66" s="84"/>
      <c r="K66" s="85"/>
      <c r="L66" s="84"/>
      <c r="M66" s="86"/>
      <c r="N66" s="78"/>
    </row>
    <row r="67" spans="1:14" ht="3" customHeight="1" x14ac:dyDescent="0.15">
      <c r="A67" s="71"/>
      <c r="B67" s="72"/>
      <c r="C67" s="72"/>
      <c r="D67" s="72"/>
      <c r="E67" s="81"/>
      <c r="G67" s="71"/>
      <c r="H67" s="72"/>
      <c r="I67" s="72"/>
      <c r="J67" s="72"/>
      <c r="K67" s="79"/>
      <c r="L67" s="72"/>
      <c r="M67" s="82"/>
      <c r="N67" s="78"/>
    </row>
    <row r="68" spans="1:14" s="11" customFormat="1" ht="9" x14ac:dyDescent="0.15">
      <c r="A68" s="73" t="s">
        <v>10</v>
      </c>
      <c r="B68" s="69">
        <v>129588756.98999999</v>
      </c>
      <c r="C68" s="69">
        <v>31464869.93</v>
      </c>
      <c r="D68" s="69">
        <v>426074.61</v>
      </c>
      <c r="E68" s="88">
        <v>98549961.670000002</v>
      </c>
      <c r="G68" s="73" t="s">
        <v>10</v>
      </c>
      <c r="H68" s="69">
        <v>860785726.42999995</v>
      </c>
      <c r="I68" s="69">
        <v>805889065.71000004</v>
      </c>
      <c r="J68" s="69">
        <v>54896660.719999999</v>
      </c>
      <c r="K68" s="89">
        <f>IF(ISERROR((H68-I68)/ABS(I68)),"",(H68-I68)/ABS(I68))</f>
        <v>6.8119376544258176E-2</v>
      </c>
      <c r="L68" s="69">
        <v>984537644</v>
      </c>
      <c r="M68" s="90">
        <f>H68/L68</f>
        <v>0.87430453439320188</v>
      </c>
      <c r="N68" s="70"/>
    </row>
    <row r="69" spans="1:14" ht="3" customHeight="1" x14ac:dyDescent="0.15">
      <c r="A69" s="80"/>
      <c r="B69" s="84"/>
      <c r="C69" s="84"/>
      <c r="D69" s="84"/>
      <c r="E69" s="83"/>
      <c r="G69" s="91"/>
      <c r="H69" s="84"/>
      <c r="I69" s="84"/>
      <c r="J69" s="84"/>
      <c r="K69" s="85"/>
      <c r="L69" s="84"/>
      <c r="M69" s="86"/>
      <c r="N69" s="78"/>
    </row>
    <row r="70" spans="1:14" ht="5.0999999999999996" customHeight="1" x14ac:dyDescent="0.15">
      <c r="A70" s="71"/>
      <c r="B70" s="72"/>
      <c r="C70" s="72"/>
      <c r="D70" s="72"/>
      <c r="E70" s="81"/>
      <c r="G70" s="80"/>
      <c r="H70" s="72"/>
      <c r="I70" s="72"/>
      <c r="J70" s="72"/>
      <c r="K70" s="79"/>
      <c r="L70" s="72"/>
      <c r="M70" s="82"/>
      <c r="N70" s="78"/>
    </row>
    <row r="71" spans="1:14" ht="9" x14ac:dyDescent="0.15">
      <c r="A71" s="71" t="s">
        <v>6</v>
      </c>
      <c r="B71" s="72">
        <v>174712.56</v>
      </c>
      <c r="C71" s="72" t="s">
        <v>105</v>
      </c>
      <c r="D71" s="72" t="s">
        <v>105</v>
      </c>
      <c r="E71" s="81">
        <v>174712.56</v>
      </c>
      <c r="G71" s="71" t="s">
        <v>6</v>
      </c>
      <c r="H71" s="72">
        <v>676184.41</v>
      </c>
      <c r="I71" s="72">
        <v>735841.79</v>
      </c>
      <c r="J71" s="72">
        <v>-59657.38</v>
      </c>
      <c r="K71" s="79">
        <f t="shared" ref="K71:K73" si="4">IF(ISERROR((H71-I71)/ABS(I71)),"",(H71-I71)/ABS(I71))</f>
        <v>-8.1073650356281071E-2</v>
      </c>
      <c r="L71" s="72">
        <v>700000</v>
      </c>
      <c r="M71" s="82">
        <f>H71/L71</f>
        <v>0.96597772857142861</v>
      </c>
      <c r="N71" s="78"/>
    </row>
    <row r="72" spans="1:14" ht="9" x14ac:dyDescent="0.15">
      <c r="A72" s="71" t="s">
        <v>78</v>
      </c>
      <c r="B72" s="72" t="s">
        <v>105</v>
      </c>
      <c r="C72" s="72" t="s">
        <v>105</v>
      </c>
      <c r="D72" s="72">
        <v>174.39</v>
      </c>
      <c r="E72" s="81">
        <v>174.39</v>
      </c>
      <c r="G72" s="71" t="s">
        <v>78</v>
      </c>
      <c r="H72" s="72">
        <v>3792041.82</v>
      </c>
      <c r="I72" s="72">
        <v>3653119.25</v>
      </c>
      <c r="J72" s="72">
        <v>138922.57</v>
      </c>
      <c r="K72" s="79">
        <f t="shared" si="4"/>
        <v>3.8028479360480726E-2</v>
      </c>
      <c r="L72" s="72">
        <v>5050000</v>
      </c>
      <c r="M72" s="82">
        <f>H72/L72</f>
        <v>0.75089937029702969</v>
      </c>
      <c r="N72" s="78"/>
    </row>
    <row r="73" spans="1:14" ht="9" x14ac:dyDescent="0.15">
      <c r="A73" s="71" t="s">
        <v>57</v>
      </c>
      <c r="B73" s="72">
        <v>153004.45000000001</v>
      </c>
      <c r="C73" s="72" t="s">
        <v>105</v>
      </c>
      <c r="D73" s="72" t="s">
        <v>105</v>
      </c>
      <c r="E73" s="81">
        <v>153004.45000000001</v>
      </c>
      <c r="G73" s="71" t="s">
        <v>57</v>
      </c>
      <c r="H73" s="72">
        <v>592360.71</v>
      </c>
      <c r="I73" s="72">
        <v>544507.59</v>
      </c>
      <c r="J73" s="72">
        <v>47853.120000000003</v>
      </c>
      <c r="K73" s="79">
        <f t="shared" si="4"/>
        <v>8.7883292866496127E-2</v>
      </c>
      <c r="L73" s="72">
        <v>525000</v>
      </c>
      <c r="M73" s="82">
        <f>H73/L73</f>
        <v>1.1283061142857143</v>
      </c>
      <c r="N73" s="78"/>
    </row>
    <row r="74" spans="1:14" ht="5.0999999999999996" customHeight="1" x14ac:dyDescent="0.15">
      <c r="A74" s="80"/>
      <c r="B74" s="84"/>
      <c r="C74" s="84"/>
      <c r="D74" s="84"/>
      <c r="E74" s="83"/>
      <c r="G74" s="80"/>
      <c r="H74" s="84"/>
      <c r="I74" s="84"/>
      <c r="J74" s="84"/>
      <c r="K74" s="85"/>
      <c r="L74" s="84"/>
      <c r="M74" s="86"/>
      <c r="N74" s="78"/>
    </row>
    <row r="75" spans="1:14" ht="3" customHeight="1" x14ac:dyDescent="0.15">
      <c r="A75" s="71"/>
      <c r="B75" s="72"/>
      <c r="C75" s="72"/>
      <c r="D75" s="72"/>
      <c r="E75" s="81"/>
      <c r="G75" s="71"/>
      <c r="H75" s="72"/>
      <c r="I75" s="72"/>
      <c r="J75" s="72"/>
      <c r="K75" s="79"/>
      <c r="L75" s="72"/>
      <c r="M75" s="82"/>
      <c r="N75" s="78"/>
    </row>
    <row r="76" spans="1:14" s="11" customFormat="1" ht="9" x14ac:dyDescent="0.15">
      <c r="A76" s="73" t="s">
        <v>79</v>
      </c>
      <c r="B76" s="69">
        <v>327717.01</v>
      </c>
      <c r="C76" s="69" t="s">
        <v>105</v>
      </c>
      <c r="D76" s="69">
        <v>174.39</v>
      </c>
      <c r="E76" s="88">
        <v>327891.40000000002</v>
      </c>
      <c r="G76" s="73" t="s">
        <v>79</v>
      </c>
      <c r="H76" s="69">
        <v>5060586.9400000004</v>
      </c>
      <c r="I76" s="69">
        <v>4933468.63</v>
      </c>
      <c r="J76" s="69">
        <v>127118.31</v>
      </c>
      <c r="K76" s="89">
        <f>IF(ISERROR((H76-I76)/ABS(I76)),"",(H76-I76)/ABS(I76))</f>
        <v>2.576651835323427E-2</v>
      </c>
      <c r="L76" s="69">
        <v>6275000</v>
      </c>
      <c r="M76" s="90">
        <f>H76/L76</f>
        <v>0.80646803824701196</v>
      </c>
      <c r="N76" s="70"/>
    </row>
    <row r="77" spans="1:14" ht="3" customHeight="1" x14ac:dyDescent="0.15">
      <c r="A77" s="80"/>
      <c r="B77" s="84"/>
      <c r="C77" s="84"/>
      <c r="D77" s="84"/>
      <c r="E77" s="83"/>
      <c r="G77" s="80"/>
      <c r="H77" s="84"/>
      <c r="I77" s="84"/>
      <c r="J77" s="84"/>
      <c r="K77" s="85"/>
      <c r="L77" s="84"/>
      <c r="M77" s="86"/>
      <c r="N77" s="78"/>
    </row>
    <row r="78" spans="1:14" ht="5.0999999999999996" customHeight="1" x14ac:dyDescent="0.15">
      <c r="A78" s="71"/>
      <c r="B78" s="72"/>
      <c r="C78" s="72"/>
      <c r="D78" s="72"/>
      <c r="E78" s="81"/>
      <c r="G78" s="71"/>
      <c r="H78" s="72"/>
      <c r="I78" s="72"/>
      <c r="J78" s="72"/>
      <c r="K78" s="79"/>
      <c r="L78" s="72"/>
      <c r="M78" s="82"/>
      <c r="N78" s="78"/>
    </row>
    <row r="79" spans="1:14" ht="9" x14ac:dyDescent="0.15">
      <c r="A79" s="71" t="s">
        <v>7</v>
      </c>
      <c r="B79" s="72">
        <v>114267.97</v>
      </c>
      <c r="C79" s="72" t="s">
        <v>105</v>
      </c>
      <c r="D79" s="72" t="s">
        <v>105</v>
      </c>
      <c r="E79" s="81">
        <v>114267.97</v>
      </c>
      <c r="G79" s="71" t="s">
        <v>7</v>
      </c>
      <c r="H79" s="72">
        <v>1503290.77</v>
      </c>
      <c r="I79" s="72">
        <v>1333265.33</v>
      </c>
      <c r="J79" s="72">
        <v>170025.44</v>
      </c>
      <c r="K79" s="79">
        <f>IF(ISERROR((H79-I79)/ABS(I79)),"",(H79-I79)/ABS(I79))</f>
        <v>0.12752558412360421</v>
      </c>
      <c r="L79" s="72">
        <v>1875000</v>
      </c>
      <c r="M79" s="82">
        <f>H79/L79</f>
        <v>0.80175507733333329</v>
      </c>
      <c r="N79" s="78"/>
    </row>
    <row r="80" spans="1:14" ht="9" x14ac:dyDescent="0.15">
      <c r="A80" s="71" t="s">
        <v>58</v>
      </c>
      <c r="B80" s="72">
        <v>78499.64</v>
      </c>
      <c r="C80" s="72" t="s">
        <v>105</v>
      </c>
      <c r="D80" s="72">
        <v>15546.23</v>
      </c>
      <c r="E80" s="81">
        <v>94045.87</v>
      </c>
      <c r="G80" s="71" t="s">
        <v>58</v>
      </c>
      <c r="H80" s="72">
        <v>1752851.04</v>
      </c>
      <c r="I80" s="72">
        <v>2018455.3</v>
      </c>
      <c r="J80" s="72">
        <v>-265604.26</v>
      </c>
      <c r="K80" s="79">
        <f>IF(ISERROR((H80-I80)/ABS(I80)),"",(H80-I80)/ABS(I80))</f>
        <v>-0.1315878830707819</v>
      </c>
      <c r="L80" s="72">
        <v>2575000</v>
      </c>
      <c r="M80" s="82">
        <f>H80/L80</f>
        <v>0.6807188504854369</v>
      </c>
      <c r="N80" s="78"/>
    </row>
    <row r="81" spans="1:14" ht="9" x14ac:dyDescent="0.15">
      <c r="A81" s="71" t="s">
        <v>59</v>
      </c>
      <c r="B81" s="72">
        <v>36895.65</v>
      </c>
      <c r="C81" s="72" t="s">
        <v>105</v>
      </c>
      <c r="D81" s="72">
        <v>14608.45</v>
      </c>
      <c r="E81" s="81">
        <v>51504.1</v>
      </c>
      <c r="G81" s="71" t="s">
        <v>59</v>
      </c>
      <c r="H81" s="72">
        <v>730128.92</v>
      </c>
      <c r="I81" s="72">
        <v>-866301.43</v>
      </c>
      <c r="J81" s="72">
        <v>1596430.35</v>
      </c>
      <c r="K81" s="79">
        <f>IF(ISERROR((H81-I81)/ABS(I81)),"",(H81-I81)/ABS(I81))</f>
        <v>1.8428116296656696</v>
      </c>
      <c r="L81" s="72">
        <v>2150000</v>
      </c>
      <c r="M81" s="82">
        <f>H81/L81</f>
        <v>0.33959484651162791</v>
      </c>
      <c r="N81" s="78"/>
    </row>
    <row r="82" spans="1:14" ht="5.0999999999999996" customHeight="1" x14ac:dyDescent="0.15">
      <c r="A82" s="80"/>
      <c r="B82" s="84"/>
      <c r="C82" s="84"/>
      <c r="D82" s="84"/>
      <c r="E82" s="83"/>
      <c r="G82" s="80"/>
      <c r="H82" s="84"/>
      <c r="I82" s="84"/>
      <c r="J82" s="84"/>
      <c r="K82" s="85"/>
      <c r="L82" s="84"/>
      <c r="M82" s="86"/>
      <c r="N82" s="78"/>
    </row>
    <row r="83" spans="1:14" ht="3" customHeight="1" x14ac:dyDescent="0.15">
      <c r="A83" s="71"/>
      <c r="B83" s="72"/>
      <c r="C83" s="72"/>
      <c r="D83" s="72"/>
      <c r="E83" s="81"/>
      <c r="G83" s="71"/>
      <c r="H83" s="72"/>
      <c r="I83" s="72"/>
      <c r="J83" s="72"/>
      <c r="K83" s="79"/>
      <c r="L83" s="72"/>
      <c r="M83" s="82"/>
      <c r="N83" s="78"/>
    </row>
    <row r="84" spans="1:14" s="11" customFormat="1" ht="9" x14ac:dyDescent="0.15">
      <c r="A84" s="73" t="s">
        <v>80</v>
      </c>
      <c r="B84" s="69">
        <v>557380.27</v>
      </c>
      <c r="C84" s="69" t="s">
        <v>105</v>
      </c>
      <c r="D84" s="69">
        <v>30329.07</v>
      </c>
      <c r="E84" s="88">
        <v>587709.34</v>
      </c>
      <c r="G84" s="73" t="s">
        <v>80</v>
      </c>
      <c r="H84" s="69">
        <v>9046857.6699999999</v>
      </c>
      <c r="I84" s="69">
        <v>7418887.8300000001</v>
      </c>
      <c r="J84" s="69">
        <v>1627969.84</v>
      </c>
      <c r="K84" s="89">
        <f>IF(ISERROR((H84-I84)/ABS(I84)),"",(H84-I84)/ABS(I84))</f>
        <v>0.21943583422530327</v>
      </c>
      <c r="L84" s="69">
        <v>12875000</v>
      </c>
      <c r="M84" s="90">
        <f>H84/L84</f>
        <v>0.70266855689320384</v>
      </c>
      <c r="N84" s="70"/>
    </row>
    <row r="85" spans="1:14" ht="3" customHeight="1" x14ac:dyDescent="0.15">
      <c r="A85" s="80"/>
      <c r="B85" s="84"/>
      <c r="C85" s="84"/>
      <c r="D85" s="84"/>
      <c r="E85" s="83"/>
      <c r="G85" s="80"/>
      <c r="H85" s="84"/>
      <c r="I85" s="84"/>
      <c r="J85" s="84"/>
      <c r="K85" s="85" t="str">
        <f>IF(ISERROR((H85-I85)/ABS(I85)),"",(H85-I85)/ABS(I85))</f>
        <v/>
      </c>
      <c r="L85" s="84"/>
      <c r="M85" s="86"/>
      <c r="N85" s="78"/>
    </row>
    <row r="86" spans="1:14" ht="9.9499999999999993" customHeight="1" x14ac:dyDescent="0.15">
      <c r="A86" s="80"/>
      <c r="B86" s="84"/>
      <c r="C86" s="84"/>
      <c r="D86" s="84"/>
      <c r="E86" s="83"/>
      <c r="G86" s="80"/>
      <c r="H86" s="84"/>
      <c r="I86" s="84"/>
      <c r="J86" s="84"/>
      <c r="K86" s="85" t="str">
        <f>IF(ISERROR((H86-I86)/ABS(I86)),"",(H86-I86)/ABS(I86))</f>
        <v/>
      </c>
      <c r="L86" s="84"/>
      <c r="M86" s="86"/>
      <c r="N86" s="78"/>
    </row>
    <row r="87" spans="1:14" ht="3" customHeight="1" x14ac:dyDescent="0.15">
      <c r="A87" s="71"/>
      <c r="B87" s="72"/>
      <c r="C87" s="72"/>
      <c r="D87" s="72"/>
      <c r="E87" s="81"/>
      <c r="G87" s="71"/>
      <c r="H87" s="72"/>
      <c r="I87" s="72"/>
      <c r="J87" s="72"/>
      <c r="K87" s="79" t="str">
        <f>IF(ISERROR((H87-I87)/ABS(I87)),"",(H87-I87)/ABS(I87))</f>
        <v/>
      </c>
      <c r="L87" s="72"/>
      <c r="M87" s="82"/>
      <c r="N87" s="78"/>
    </row>
    <row r="88" spans="1:14" s="11" customFormat="1" ht="9" x14ac:dyDescent="0.15">
      <c r="A88" s="73" t="s">
        <v>81</v>
      </c>
      <c r="B88" s="69">
        <v>294024664.19999999</v>
      </c>
      <c r="C88" s="69">
        <v>49173313.57</v>
      </c>
      <c r="D88" s="69">
        <v>1550418.57</v>
      </c>
      <c r="E88" s="88">
        <v>246401769.19999999</v>
      </c>
      <c r="G88" s="73" t="s">
        <v>81</v>
      </c>
      <c r="H88" s="69">
        <v>1897749815.1400001</v>
      </c>
      <c r="I88" s="69">
        <v>1708765485.29</v>
      </c>
      <c r="J88" s="69">
        <v>188984329.84999999</v>
      </c>
      <c r="K88" s="89">
        <f>IF(ISERROR((H88-I88)/ABS(I88)),"",(H88-I88)/ABS(I88))</f>
        <v>0.1105969961805069</v>
      </c>
      <c r="L88" s="69">
        <v>2052610094</v>
      </c>
      <c r="M88" s="90">
        <f>H88/L88</f>
        <v>0.92455445907010148</v>
      </c>
      <c r="N88" s="70"/>
    </row>
    <row r="89" spans="1:14" ht="3" customHeight="1" x14ac:dyDescent="0.15">
      <c r="A89" s="80"/>
      <c r="B89" s="84"/>
      <c r="C89" s="84"/>
      <c r="D89" s="84"/>
      <c r="E89" s="83"/>
      <c r="G89" s="80"/>
      <c r="H89" s="84"/>
      <c r="I89" s="84"/>
      <c r="J89" s="84"/>
      <c r="K89" s="85"/>
      <c r="L89" s="84"/>
      <c r="M89" s="86"/>
      <c r="N89" s="78"/>
    </row>
    <row r="90" spans="1:14" ht="5.0999999999999996" customHeight="1" x14ac:dyDescent="0.15">
      <c r="A90" s="71"/>
      <c r="B90" s="72"/>
      <c r="C90" s="72"/>
      <c r="D90" s="72"/>
      <c r="E90" s="81"/>
      <c r="G90" s="71"/>
      <c r="H90" s="72"/>
      <c r="I90" s="72"/>
      <c r="J90" s="72"/>
      <c r="K90" s="79"/>
      <c r="L90" s="72"/>
      <c r="M90" s="82"/>
      <c r="N90" s="78"/>
    </row>
    <row r="91" spans="1:14" ht="9" customHeight="1" x14ac:dyDescent="0.15">
      <c r="A91" s="71" t="s">
        <v>60</v>
      </c>
      <c r="B91" s="72"/>
      <c r="C91" s="72"/>
      <c r="D91" s="72"/>
      <c r="E91" s="81"/>
      <c r="G91" s="71" t="s">
        <v>60</v>
      </c>
      <c r="H91" s="72"/>
      <c r="I91" s="72"/>
      <c r="J91" s="72"/>
      <c r="K91" s="79"/>
      <c r="L91" s="72"/>
      <c r="M91" s="82"/>
      <c r="N91" s="78"/>
    </row>
    <row r="92" spans="1:14" ht="9" x14ac:dyDescent="0.15">
      <c r="A92" s="71" t="s">
        <v>62</v>
      </c>
      <c r="B92" s="72" t="s">
        <v>105</v>
      </c>
      <c r="C92" s="72" t="s">
        <v>105</v>
      </c>
      <c r="D92" s="72" t="s">
        <v>105</v>
      </c>
      <c r="E92" s="81" t="s">
        <v>105</v>
      </c>
      <c r="G92" s="71" t="s">
        <v>62</v>
      </c>
      <c r="H92" s="72">
        <v>139102831.52000001</v>
      </c>
      <c r="I92" s="72">
        <v>137363880.87</v>
      </c>
      <c r="J92" s="72">
        <v>1738950.65</v>
      </c>
      <c r="K92" s="79">
        <f>IF(ISERROR((H92-I92)/ABS(I92)),"",(H92-I92)/ABS(I92))</f>
        <v>1.2659446129406711E-2</v>
      </c>
      <c r="L92" s="72">
        <v>180429000</v>
      </c>
      <c r="M92" s="82">
        <f t="shared" ref="M92:M93" si="5">H92/L92</f>
        <v>0.77095606316057841</v>
      </c>
      <c r="N92" s="78"/>
    </row>
    <row r="93" spans="1:14" ht="9" x14ac:dyDescent="0.15">
      <c r="A93" s="71" t="s">
        <v>61</v>
      </c>
      <c r="B93" s="72" t="s">
        <v>105</v>
      </c>
      <c r="C93" s="72" t="s">
        <v>105</v>
      </c>
      <c r="D93" s="72" t="s">
        <v>105</v>
      </c>
      <c r="E93" s="81" t="s">
        <v>105</v>
      </c>
      <c r="G93" s="71" t="s">
        <v>61</v>
      </c>
      <c r="H93" s="72">
        <v>77308578.310000002</v>
      </c>
      <c r="I93" s="72">
        <v>160188096.03999999</v>
      </c>
      <c r="J93" s="72">
        <v>-82879517.730000004</v>
      </c>
      <c r="K93" s="79">
        <f>IF(ISERROR((H93-I93)/ABS(I93)),"",(H93-I93)/ABS(I93))</f>
        <v>-0.51738874347632202</v>
      </c>
      <c r="L93" s="72">
        <v>107155920</v>
      </c>
      <c r="M93" s="82">
        <f t="shared" si="5"/>
        <v>0.72145877064001696</v>
      </c>
      <c r="N93" s="78"/>
    </row>
    <row r="94" spans="1:14" ht="5.0999999999999996" customHeight="1" x14ac:dyDescent="0.15">
      <c r="A94" s="80"/>
      <c r="B94" s="84"/>
      <c r="C94" s="84"/>
      <c r="D94" s="84"/>
      <c r="E94" s="83"/>
      <c r="G94" s="80"/>
      <c r="H94" s="84"/>
      <c r="I94" s="84"/>
      <c r="J94" s="84"/>
      <c r="K94" s="85"/>
      <c r="L94" s="84"/>
      <c r="M94" s="86"/>
      <c r="N94" s="78"/>
    </row>
    <row r="95" spans="1:14" ht="3" customHeight="1" x14ac:dyDescent="0.15">
      <c r="A95" s="80"/>
      <c r="B95" s="72"/>
      <c r="C95" s="72"/>
      <c r="D95" s="72"/>
      <c r="E95" s="81"/>
      <c r="G95" s="71"/>
      <c r="H95" s="72"/>
      <c r="I95" s="72"/>
      <c r="J95" s="72"/>
      <c r="K95" s="79"/>
      <c r="L95" s="72"/>
      <c r="M95" s="82"/>
      <c r="N95" s="78"/>
    </row>
    <row r="96" spans="1:14" s="11" customFormat="1" ht="9" x14ac:dyDescent="0.15">
      <c r="A96" s="73" t="s">
        <v>45</v>
      </c>
      <c r="B96" s="69" t="s">
        <v>105</v>
      </c>
      <c r="C96" s="69" t="s">
        <v>105</v>
      </c>
      <c r="D96" s="69" t="s">
        <v>105</v>
      </c>
      <c r="E96" s="88" t="s">
        <v>105</v>
      </c>
      <c r="G96" s="73" t="s">
        <v>45</v>
      </c>
      <c r="H96" s="69">
        <v>216411409.83000001</v>
      </c>
      <c r="I96" s="69">
        <v>297551976.91000003</v>
      </c>
      <c r="J96" s="69">
        <v>-81140567.079999998</v>
      </c>
      <c r="K96" s="89">
        <f>IF(ISERROR((H96-I96)/ABS(I96)),"",(H96-I96)/ABS(I96))</f>
        <v>-0.27269375899506271</v>
      </c>
      <c r="L96" s="69">
        <v>287584920</v>
      </c>
      <c r="M96" s="90">
        <f>H96/L96</f>
        <v>0.75251306581026578</v>
      </c>
      <c r="N96" s="70"/>
    </row>
    <row r="97" spans="1:14" ht="3" customHeight="1" x14ac:dyDescent="0.15">
      <c r="A97" s="80"/>
      <c r="B97" s="84"/>
      <c r="C97" s="84"/>
      <c r="D97" s="84"/>
      <c r="E97" s="83"/>
      <c r="G97" s="80"/>
      <c r="H97" s="84"/>
      <c r="I97" s="84"/>
      <c r="J97" s="84"/>
      <c r="K97" s="85"/>
      <c r="L97" s="84"/>
      <c r="M97" s="86"/>
      <c r="N97" s="78"/>
    </row>
    <row r="98" spans="1:14" ht="5.0999999999999996" customHeight="1" x14ac:dyDescent="0.15">
      <c r="A98" s="71"/>
      <c r="B98" s="72"/>
      <c r="C98" s="72"/>
      <c r="D98" s="72"/>
      <c r="E98" s="81"/>
      <c r="G98" s="71"/>
      <c r="H98" s="72"/>
      <c r="I98" s="72"/>
      <c r="J98" s="72"/>
      <c r="K98" s="79"/>
      <c r="L98" s="72"/>
      <c r="M98" s="82"/>
      <c r="N98" s="78"/>
    </row>
    <row r="99" spans="1:14" ht="9" customHeight="1" x14ac:dyDescent="0.15">
      <c r="A99" s="71" t="s">
        <v>38</v>
      </c>
      <c r="B99" s="72"/>
      <c r="C99" s="72"/>
      <c r="D99" s="72"/>
      <c r="E99" s="81"/>
      <c r="G99" s="71" t="s">
        <v>38</v>
      </c>
      <c r="H99" s="72"/>
      <c r="I99" s="72"/>
      <c r="J99" s="72"/>
      <c r="K99" s="79"/>
      <c r="L99" s="72"/>
      <c r="M99" s="82"/>
      <c r="N99" s="78"/>
    </row>
    <row r="100" spans="1:14" ht="9" customHeight="1" x14ac:dyDescent="0.15">
      <c r="A100" s="71" t="s">
        <v>82</v>
      </c>
      <c r="B100" s="72"/>
      <c r="C100" s="72"/>
      <c r="D100" s="72"/>
      <c r="E100" s="81"/>
      <c r="G100" s="71" t="s">
        <v>82</v>
      </c>
      <c r="H100" s="72"/>
      <c r="I100" s="72"/>
      <c r="J100" s="72"/>
      <c r="K100" s="79"/>
      <c r="L100" s="72"/>
      <c r="M100" s="82"/>
      <c r="N100" s="78"/>
    </row>
    <row r="101" spans="1:14" ht="9" x14ac:dyDescent="0.15">
      <c r="A101" s="71" t="s">
        <v>43</v>
      </c>
      <c r="B101" s="72" t="s">
        <v>105</v>
      </c>
      <c r="C101" s="72" t="s">
        <v>105</v>
      </c>
      <c r="D101" s="72" t="s">
        <v>105</v>
      </c>
      <c r="E101" s="81" t="s">
        <v>105</v>
      </c>
      <c r="G101" s="71" t="s">
        <v>43</v>
      </c>
      <c r="H101" s="72">
        <v>25132.07</v>
      </c>
      <c r="I101" s="72">
        <v>33910.080000000002</v>
      </c>
      <c r="J101" s="72">
        <v>-8778.01</v>
      </c>
      <c r="K101" s="79">
        <f>IF(ISERROR((H101-I101)/ABS(I101)),"",(H101-I101)/ABS(I101))</f>
        <v>-0.25886137691211586</v>
      </c>
      <c r="L101" s="72">
        <v>40771</v>
      </c>
      <c r="M101" s="82">
        <f t="shared" ref="M101:M102" si="6">H101/L101</f>
        <v>0.61642024968727771</v>
      </c>
      <c r="N101" s="78"/>
    </row>
    <row r="102" spans="1:14" ht="9" x14ac:dyDescent="0.15">
      <c r="A102" s="71" t="s">
        <v>89</v>
      </c>
      <c r="B102" s="72" t="s">
        <v>105</v>
      </c>
      <c r="C102" s="72" t="s">
        <v>105</v>
      </c>
      <c r="D102" s="72" t="s">
        <v>105</v>
      </c>
      <c r="E102" s="81" t="s">
        <v>105</v>
      </c>
      <c r="G102" s="71" t="s">
        <v>8</v>
      </c>
      <c r="H102" s="72">
        <v>7082055.2699999996</v>
      </c>
      <c r="I102" s="72">
        <v>6330551.75</v>
      </c>
      <c r="J102" s="72">
        <v>751503.52</v>
      </c>
      <c r="K102" s="79">
        <f>IF(ISERROR((H102-I102)/ABS(I102)),"",(H102-I102)/ABS(I102))</f>
        <v>0.11871058790412693</v>
      </c>
      <c r="L102" s="72">
        <v>7365449</v>
      </c>
      <c r="M102" s="82">
        <f t="shared" si="6"/>
        <v>0.96152390302342727</v>
      </c>
      <c r="N102" s="78"/>
    </row>
    <row r="103" spans="1:14" ht="9" x14ac:dyDescent="0.15">
      <c r="A103" s="71" t="s">
        <v>4</v>
      </c>
      <c r="B103" s="72"/>
      <c r="C103" s="72"/>
      <c r="D103" s="72"/>
      <c r="E103" s="81"/>
      <c r="G103" s="71" t="s">
        <v>4</v>
      </c>
      <c r="H103" s="72"/>
      <c r="I103" s="72"/>
      <c r="J103" s="72"/>
      <c r="K103" s="79"/>
      <c r="L103" s="72"/>
      <c r="M103" s="82"/>
      <c r="N103" s="78"/>
    </row>
    <row r="104" spans="1:14" ht="9" x14ac:dyDescent="0.15">
      <c r="A104" s="71" t="s">
        <v>87</v>
      </c>
      <c r="B104" s="72" t="s">
        <v>105</v>
      </c>
      <c r="C104" s="72" t="s">
        <v>105</v>
      </c>
      <c r="D104" s="72" t="s">
        <v>105</v>
      </c>
      <c r="E104" s="81" t="s">
        <v>105</v>
      </c>
      <c r="G104" s="71" t="s">
        <v>43</v>
      </c>
      <c r="H104" s="72">
        <v>6124.04</v>
      </c>
      <c r="I104" s="72">
        <v>484.81</v>
      </c>
      <c r="J104" s="72">
        <v>5639.23</v>
      </c>
      <c r="K104" s="79">
        <f>IF(ISERROR((H104-I104)/ABS(I104)),"",(H104-I104)/ABS(I104))</f>
        <v>11.631835151915181</v>
      </c>
      <c r="L104" s="72">
        <v>1003</v>
      </c>
      <c r="M104" s="82">
        <f t="shared" ref="M104:M106" si="7">H104/L104</f>
        <v>6.1057228315054832</v>
      </c>
      <c r="N104" s="78"/>
    </row>
    <row r="105" spans="1:14" ht="9" x14ac:dyDescent="0.15">
      <c r="A105" s="92" t="s">
        <v>91</v>
      </c>
      <c r="B105" s="72" t="s">
        <v>105</v>
      </c>
      <c r="C105" s="72" t="s">
        <v>105</v>
      </c>
      <c r="D105" s="72" t="s">
        <v>105</v>
      </c>
      <c r="E105" s="81" t="s">
        <v>105</v>
      </c>
      <c r="G105" s="93" t="s">
        <v>90</v>
      </c>
      <c r="H105" s="72">
        <v>-55639650.479999997</v>
      </c>
      <c r="I105" s="72">
        <v>-48459512.520000003</v>
      </c>
      <c r="J105" s="72">
        <v>-7180137.96</v>
      </c>
      <c r="K105" s="79">
        <f>IF(ISERROR((H105-I105)/ABS(I105)),"",(H105-I105)/ABS(I105))</f>
        <v>-0.1481677711272196</v>
      </c>
      <c r="L105" s="72">
        <v>-59891923</v>
      </c>
      <c r="M105" s="82">
        <f t="shared" si="7"/>
        <v>0.92900090184113804</v>
      </c>
      <c r="N105" s="78"/>
    </row>
    <row r="106" spans="1:14" ht="9" x14ac:dyDescent="0.15">
      <c r="A106" s="71" t="s">
        <v>88</v>
      </c>
      <c r="B106" s="72" t="s">
        <v>105</v>
      </c>
      <c r="C106" s="72" t="s">
        <v>105</v>
      </c>
      <c r="D106" s="72" t="s">
        <v>105</v>
      </c>
      <c r="E106" s="81" t="s">
        <v>105</v>
      </c>
      <c r="G106" s="71" t="s">
        <v>88</v>
      </c>
      <c r="H106" s="72">
        <v>-7902.53</v>
      </c>
      <c r="I106" s="72">
        <v>-272129.13</v>
      </c>
      <c r="J106" s="72">
        <v>264226.59999999998</v>
      </c>
      <c r="K106" s="79">
        <f>IF(ISERROR((H106-I106)/ABS(I106)),"",(H106-I106)/ABS(I106))</f>
        <v>0.97096036723448154</v>
      </c>
      <c r="L106" s="72">
        <v>-342281</v>
      </c>
      <c r="M106" s="82">
        <f t="shared" si="7"/>
        <v>2.3087843029557586E-2</v>
      </c>
      <c r="N106" s="78"/>
    </row>
    <row r="107" spans="1:14" ht="9" x14ac:dyDescent="0.15">
      <c r="A107" s="71" t="s">
        <v>55</v>
      </c>
      <c r="B107" s="72"/>
      <c r="C107" s="72"/>
      <c r="D107" s="72"/>
      <c r="E107" s="81"/>
      <c r="G107" s="71" t="s">
        <v>55</v>
      </c>
      <c r="H107" s="69"/>
      <c r="I107" s="72"/>
      <c r="J107" s="72"/>
      <c r="K107" s="79"/>
      <c r="L107" s="72"/>
      <c r="M107" s="82"/>
      <c r="N107" s="78"/>
    </row>
    <row r="108" spans="1:14" ht="9" x14ac:dyDescent="0.15">
      <c r="A108" s="71" t="s">
        <v>89</v>
      </c>
      <c r="B108" s="72" t="s">
        <v>105</v>
      </c>
      <c r="C108" s="72" t="s">
        <v>105</v>
      </c>
      <c r="D108" s="72" t="s">
        <v>105</v>
      </c>
      <c r="E108" s="81" t="s">
        <v>105</v>
      </c>
      <c r="G108" s="71" t="s">
        <v>8</v>
      </c>
      <c r="H108" s="72">
        <v>3619770.35</v>
      </c>
      <c r="I108" s="72">
        <v>4188489.03</v>
      </c>
      <c r="J108" s="72">
        <v>-568718.68000000005</v>
      </c>
      <c r="K108" s="79">
        <f>IF(ISERROR((H108-I108)/ABS(I108)),"",(H108-I108)/ABS(I108))</f>
        <v>-0.13578134642983647</v>
      </c>
      <c r="L108" s="72">
        <v>5252580</v>
      </c>
      <c r="M108" s="82">
        <f>H108/L108</f>
        <v>0.68914140289153136</v>
      </c>
      <c r="N108" s="78"/>
    </row>
    <row r="109" spans="1:14" ht="9" x14ac:dyDescent="0.15">
      <c r="A109" s="71" t="s">
        <v>5</v>
      </c>
      <c r="B109" s="72"/>
      <c r="C109" s="72"/>
      <c r="D109" s="72"/>
      <c r="E109" s="81"/>
      <c r="G109" s="71" t="s">
        <v>5</v>
      </c>
      <c r="H109" s="72"/>
      <c r="I109" s="72"/>
      <c r="J109" s="72"/>
      <c r="K109" s="79"/>
      <c r="L109" s="72"/>
      <c r="M109" s="82"/>
      <c r="N109" s="78"/>
    </row>
    <row r="110" spans="1:14" ht="9" x14ac:dyDescent="0.15">
      <c r="A110" s="71" t="s">
        <v>87</v>
      </c>
      <c r="B110" s="72" t="s">
        <v>105</v>
      </c>
      <c r="C110" s="72" t="s">
        <v>105</v>
      </c>
      <c r="D110" s="72" t="s">
        <v>105</v>
      </c>
      <c r="E110" s="81" t="s">
        <v>105</v>
      </c>
      <c r="G110" s="71" t="s">
        <v>43</v>
      </c>
      <c r="H110" s="72">
        <v>31206.69</v>
      </c>
      <c r="I110" s="72">
        <v>30805.65</v>
      </c>
      <c r="J110" s="72">
        <v>401.04</v>
      </c>
      <c r="K110" s="79">
        <f>IF(ISERROR((H110-I110)/ABS(I110)),"",(H110-I110)/ABS(I110))</f>
        <v>1.3018391106826092E-2</v>
      </c>
      <c r="L110" s="72">
        <v>38798</v>
      </c>
      <c r="M110" s="82">
        <f t="shared" ref="M110:M111" si="8">H110/L110</f>
        <v>0.80433759472137734</v>
      </c>
      <c r="N110" s="78"/>
    </row>
    <row r="111" spans="1:14" ht="9" x14ac:dyDescent="0.15">
      <c r="A111" s="71" t="s">
        <v>89</v>
      </c>
      <c r="B111" s="72" t="s">
        <v>105</v>
      </c>
      <c r="C111" s="72" t="s">
        <v>105</v>
      </c>
      <c r="D111" s="72" t="s">
        <v>105</v>
      </c>
      <c r="E111" s="81" t="s">
        <v>105</v>
      </c>
      <c r="G111" s="71" t="s">
        <v>8</v>
      </c>
      <c r="H111" s="72">
        <v>3128463.17</v>
      </c>
      <c r="I111" s="72">
        <v>2671187.37</v>
      </c>
      <c r="J111" s="72">
        <v>457275.8</v>
      </c>
      <c r="K111" s="79">
        <f>IF(ISERROR((H111-I111)/ABS(I111)),"",(H111-I111)/ABS(I111))</f>
        <v>0.17118821582328753</v>
      </c>
      <c r="L111" s="72">
        <v>2862862</v>
      </c>
      <c r="M111" s="82">
        <f t="shared" si="8"/>
        <v>1.0927747023782495</v>
      </c>
      <c r="N111" s="78"/>
    </row>
    <row r="112" spans="1:14" ht="5.0999999999999996" customHeight="1" x14ac:dyDescent="0.15">
      <c r="A112" s="80"/>
      <c r="B112" s="84"/>
      <c r="C112" s="84"/>
      <c r="D112" s="84"/>
      <c r="E112" s="83"/>
      <c r="G112" s="80"/>
      <c r="H112" s="84"/>
      <c r="I112" s="84"/>
      <c r="J112" s="84"/>
      <c r="K112" s="85"/>
      <c r="L112" s="84"/>
      <c r="M112" s="86"/>
      <c r="N112" s="78"/>
    </row>
    <row r="113" spans="1:14" ht="3" customHeight="1" x14ac:dyDescent="0.15">
      <c r="A113" s="71"/>
      <c r="B113" s="72"/>
      <c r="C113" s="72"/>
      <c r="D113" s="72"/>
      <c r="E113" s="81"/>
      <c r="G113" s="71"/>
      <c r="H113" s="72"/>
      <c r="I113" s="72"/>
      <c r="J113" s="72"/>
      <c r="K113" s="79"/>
      <c r="L113" s="72"/>
      <c r="M113" s="82"/>
      <c r="N113" s="78"/>
    </row>
    <row r="114" spans="1:14" s="11" customFormat="1" ht="9" x14ac:dyDescent="0.15">
      <c r="A114" s="73" t="s">
        <v>46</v>
      </c>
      <c r="B114" s="69" t="s">
        <v>105</v>
      </c>
      <c r="C114" s="69" t="s">
        <v>105</v>
      </c>
      <c r="D114" s="69" t="s">
        <v>105</v>
      </c>
      <c r="E114" s="88" t="s">
        <v>105</v>
      </c>
      <c r="G114" s="73" t="s">
        <v>46</v>
      </c>
      <c r="H114" s="69">
        <v>-41754801.420000002</v>
      </c>
      <c r="I114" s="69">
        <v>-35476212.960000001</v>
      </c>
      <c r="J114" s="69">
        <v>-6278588.46</v>
      </c>
      <c r="K114" s="89">
        <f>IF(ISERROR((H114-I114)/ABS(I114)),"",(H114-I114)/ABS(I114))</f>
        <v>-0.17698023368726562</v>
      </c>
      <c r="L114" s="69">
        <v>-44672741</v>
      </c>
      <c r="M114" s="90">
        <f>H114/L114</f>
        <v>0.93468187725485663</v>
      </c>
      <c r="N114" s="70"/>
    </row>
    <row r="115" spans="1:14" ht="3" customHeight="1" x14ac:dyDescent="0.15">
      <c r="A115" s="80"/>
      <c r="B115" s="84"/>
      <c r="C115" s="84"/>
      <c r="D115" s="84"/>
      <c r="E115" s="83"/>
      <c r="G115" s="80"/>
      <c r="H115" s="84"/>
      <c r="I115" s="84"/>
      <c r="J115" s="84"/>
      <c r="K115" s="85"/>
      <c r="L115" s="84"/>
      <c r="M115" s="86"/>
      <c r="N115" s="78"/>
    </row>
    <row r="116" spans="1:14" ht="8.1" customHeight="1" x14ac:dyDescent="0.15">
      <c r="A116" s="80"/>
      <c r="B116" s="84"/>
      <c r="C116" s="84"/>
      <c r="D116" s="84"/>
      <c r="E116" s="83"/>
      <c r="G116" s="80"/>
      <c r="H116" s="84"/>
      <c r="I116" s="84"/>
      <c r="J116" s="84"/>
      <c r="K116" s="85"/>
      <c r="L116" s="84"/>
      <c r="M116" s="86"/>
      <c r="N116" s="78"/>
    </row>
    <row r="117" spans="1:14" ht="3" customHeight="1" x14ac:dyDescent="0.15">
      <c r="A117" s="71"/>
      <c r="B117" s="72"/>
      <c r="C117" s="72"/>
      <c r="D117" s="72"/>
      <c r="E117" s="81"/>
      <c r="G117" s="71"/>
      <c r="H117" s="72"/>
      <c r="I117" s="72"/>
      <c r="J117" s="72"/>
      <c r="K117" s="79"/>
      <c r="L117" s="72"/>
      <c r="M117" s="82"/>
      <c r="N117" s="78"/>
    </row>
    <row r="118" spans="1:14" s="11" customFormat="1" ht="9" x14ac:dyDescent="0.15">
      <c r="A118" s="73" t="s">
        <v>83</v>
      </c>
      <c r="B118" s="69" t="s">
        <v>105</v>
      </c>
      <c r="C118" s="69" t="s">
        <v>105</v>
      </c>
      <c r="D118" s="69" t="s">
        <v>105</v>
      </c>
      <c r="E118" s="88" t="s">
        <v>105</v>
      </c>
      <c r="G118" s="73" t="s">
        <v>83</v>
      </c>
      <c r="H118" s="69">
        <v>174656608.41</v>
      </c>
      <c r="I118" s="69">
        <v>262075763.94999999</v>
      </c>
      <c r="J118" s="69">
        <v>-87419155.540000007</v>
      </c>
      <c r="K118" s="89">
        <f>IF(ISERROR((H118-I118)/ABS(I118)),"",(H118-I118)/ABS(I118))</f>
        <v>-0.33356444038327104</v>
      </c>
      <c r="L118" s="69">
        <v>242912179</v>
      </c>
      <c r="M118" s="90">
        <f>H118/L118</f>
        <v>0.71901132799932599</v>
      </c>
      <c r="N118" s="70"/>
    </row>
    <row r="119" spans="1:14" ht="3" customHeight="1" x14ac:dyDescent="0.15">
      <c r="A119" s="80"/>
      <c r="B119" s="84"/>
      <c r="C119" s="84"/>
      <c r="D119" s="84"/>
      <c r="E119" s="83"/>
      <c r="G119" s="80"/>
      <c r="H119" s="84"/>
      <c r="I119" s="84"/>
      <c r="J119" s="84"/>
      <c r="K119" s="85"/>
      <c r="L119" s="84"/>
      <c r="M119" s="86"/>
      <c r="N119" s="78"/>
    </row>
    <row r="120" spans="1:14" ht="8.1" customHeight="1" x14ac:dyDescent="0.15">
      <c r="A120" s="77"/>
      <c r="B120" s="84"/>
      <c r="C120" s="84"/>
      <c r="D120" s="84"/>
      <c r="E120" s="83"/>
      <c r="G120" s="76"/>
      <c r="H120" s="84"/>
      <c r="I120" s="84"/>
      <c r="J120" s="84"/>
      <c r="K120" s="85"/>
      <c r="L120" s="84"/>
      <c r="M120" s="86"/>
      <c r="N120" s="78"/>
    </row>
    <row r="121" spans="1:14" ht="3" customHeight="1" x14ac:dyDescent="0.15">
      <c r="A121" s="71"/>
      <c r="B121" s="72"/>
      <c r="C121" s="72"/>
      <c r="D121" s="72"/>
      <c r="E121" s="81"/>
      <c r="G121" s="71"/>
      <c r="H121" s="72"/>
      <c r="I121" s="72"/>
      <c r="J121" s="72"/>
      <c r="K121" s="94"/>
      <c r="L121" s="72"/>
      <c r="M121" s="82"/>
      <c r="N121" s="78"/>
    </row>
    <row r="122" spans="1:14" s="11" customFormat="1" ht="9" x14ac:dyDescent="0.15">
      <c r="A122" s="73" t="s">
        <v>9</v>
      </c>
      <c r="B122" s="69">
        <v>294024664.19999999</v>
      </c>
      <c r="C122" s="69">
        <v>49173313.57</v>
      </c>
      <c r="D122" s="69">
        <v>1550418.57</v>
      </c>
      <c r="E122" s="88">
        <v>246401769.19999999</v>
      </c>
      <c r="G122" s="73" t="s">
        <v>9</v>
      </c>
      <c r="H122" s="69">
        <v>2072406423.55</v>
      </c>
      <c r="I122" s="69">
        <v>1970841249.24</v>
      </c>
      <c r="J122" s="69">
        <v>101565174.31</v>
      </c>
      <c r="K122" s="89">
        <f>IF(ISERROR((H122-I122)/ABS(I122)),"",(H122-I122)/ABS(I122))</f>
        <v>5.1533919512373572E-2</v>
      </c>
      <c r="L122" s="69">
        <v>2295522273</v>
      </c>
      <c r="M122" s="90">
        <f>H122/L122</f>
        <v>0.90280388385933119</v>
      </c>
      <c r="N122" s="70"/>
    </row>
    <row r="123" spans="1:14" ht="3" customHeight="1" x14ac:dyDescent="0.15">
      <c r="A123" s="76"/>
      <c r="B123" s="84"/>
      <c r="C123" s="84"/>
      <c r="D123" s="84"/>
      <c r="E123" s="83"/>
      <c r="G123" s="76"/>
      <c r="H123" s="84"/>
      <c r="I123" s="84"/>
      <c r="J123" s="84"/>
      <c r="K123" s="95"/>
      <c r="L123" s="84"/>
      <c r="M123" s="96"/>
      <c r="N123" s="78"/>
    </row>
    <row r="124" spans="1:14" ht="6" customHeight="1" x14ac:dyDescent="0.15">
      <c r="A124" s="78"/>
      <c r="B124" s="97"/>
      <c r="C124" s="97"/>
      <c r="D124" s="97"/>
      <c r="E124" s="97"/>
      <c r="G124" s="78"/>
      <c r="H124" s="97"/>
      <c r="I124" s="97"/>
      <c r="J124" s="97"/>
      <c r="K124" s="78"/>
      <c r="L124" s="97"/>
      <c r="M124" s="78"/>
      <c r="N124" s="78"/>
    </row>
    <row r="125" spans="1:14" ht="9" customHeight="1" x14ac:dyDescent="0.15">
      <c r="A125" s="64" t="s">
        <v>84</v>
      </c>
      <c r="B125" s="65" t="s">
        <v>105</v>
      </c>
      <c r="C125" s="38"/>
      <c r="D125" s="97"/>
      <c r="E125" s="98"/>
      <c r="G125" s="64" t="s">
        <v>84</v>
      </c>
      <c r="H125" s="65">
        <v>10818008.710000001</v>
      </c>
      <c r="I125" s="38"/>
      <c r="J125" s="97"/>
      <c r="K125" s="78"/>
      <c r="L125" s="97"/>
      <c r="M125" s="78"/>
      <c r="N125" s="78"/>
    </row>
    <row r="126" spans="1:14" ht="9.75" customHeight="1" x14ac:dyDescent="0.15">
      <c r="A126" s="101" t="s">
        <v>155</v>
      </c>
      <c r="B126" s="101"/>
      <c r="C126" s="101"/>
      <c r="D126" s="101"/>
      <c r="E126" s="101"/>
      <c r="F126" s="6"/>
      <c r="G126" s="101" t="str">
        <f>+A126</f>
        <v>Vitoria-Gasteizen, 2018ko ABENDUAREN 11n / Vitoria-Gasteiz, 11 de DICIEMBRE DE 2018</v>
      </c>
      <c r="H126" s="101"/>
      <c r="I126" s="101"/>
      <c r="J126" s="101"/>
      <c r="K126" s="101"/>
      <c r="L126" s="101"/>
      <c r="M126" s="101"/>
    </row>
    <row r="127" spans="1:14" ht="8.1" customHeight="1" x14ac:dyDescent="0.15">
      <c r="A127" s="51"/>
      <c r="B127" s="51"/>
      <c r="C127" s="51"/>
      <c r="D127" s="51"/>
      <c r="E127" s="51"/>
      <c r="F127" s="6"/>
      <c r="G127" s="51"/>
      <c r="H127" s="51"/>
      <c r="I127" s="51"/>
      <c r="J127" s="51"/>
      <c r="K127" s="51"/>
      <c r="L127" s="51"/>
      <c r="M127" s="51"/>
    </row>
    <row r="128" spans="1:14" ht="8.25" customHeight="1" x14ac:dyDescent="0.15">
      <c r="A128" s="99" t="s">
        <v>41</v>
      </c>
      <c r="B128" s="47"/>
      <c r="C128" s="100" t="s">
        <v>42</v>
      </c>
      <c r="D128" s="49"/>
      <c r="E128" s="47"/>
      <c r="G128" s="99" t="s">
        <v>39</v>
      </c>
      <c r="H128" s="52"/>
      <c r="I128" s="48"/>
      <c r="J128" s="68" t="s">
        <v>40</v>
      </c>
      <c r="K128" s="47"/>
      <c r="L128" s="48"/>
      <c r="M128" s="50"/>
    </row>
    <row r="129" spans="1:13" ht="9" customHeight="1" x14ac:dyDescent="0.15">
      <c r="A129" s="99" t="s">
        <v>15</v>
      </c>
      <c r="C129" s="68" t="s">
        <v>93</v>
      </c>
      <c r="D129" s="14"/>
      <c r="E129" s="14"/>
      <c r="G129" s="99" t="s">
        <v>15</v>
      </c>
      <c r="H129" s="14"/>
      <c r="I129" s="14"/>
      <c r="J129" s="68" t="s">
        <v>92</v>
      </c>
      <c r="L129" s="14"/>
    </row>
    <row r="130" spans="1:13" ht="9" customHeight="1" x14ac:dyDescent="0.15">
      <c r="A130" s="99"/>
      <c r="C130" s="68"/>
      <c r="D130" s="14"/>
      <c r="E130" s="14"/>
      <c r="G130" s="99"/>
      <c r="H130" s="14"/>
      <c r="I130" s="14"/>
      <c r="J130" s="68"/>
      <c r="L130" s="14"/>
    </row>
    <row r="131" spans="1:13" ht="9" customHeight="1" x14ac:dyDescent="0.15">
      <c r="A131" s="99"/>
      <c r="C131" s="68"/>
      <c r="D131" s="14"/>
      <c r="E131" s="14"/>
      <c r="G131" s="99"/>
      <c r="H131" s="14"/>
      <c r="I131" s="14"/>
      <c r="J131" s="68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17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  <c r="G238" s="2"/>
      <c r="H238" s="2"/>
      <c r="I238" s="2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2:13" ht="9" x14ac:dyDescent="0.15">
      <c r="L266" s="2"/>
      <c r="M266" s="13"/>
    </row>
  </sheetData>
  <mergeCells count="2">
    <mergeCell ref="A126:E126"/>
    <mergeCell ref="G126:M126"/>
  </mergeCells>
  <printOptions horizontalCentered="1" gridLinesSet="0"/>
  <pageMargins left="0" right="0" top="0" bottom="0" header="0" footer="3.937007874015748E-2"/>
  <pageSetup paperSize="9" scale="84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3313" r:id="rId4">
          <objectPr defaultSize="0" autoPict="0" r:id="rId5">
            <anchor moveWithCells="1" sizeWithCells="1">
              <from>
                <xdr:col>4</xdr:col>
                <xdr:colOff>66675</xdr:colOff>
                <xdr:row>123</xdr:row>
                <xdr:rowOff>57150</xdr:rowOff>
              </from>
              <to>
                <xdr:col>4</xdr:col>
                <xdr:colOff>466725</xdr:colOff>
                <xdr:row>131</xdr:row>
                <xdr:rowOff>66675</xdr:rowOff>
              </to>
            </anchor>
          </objectPr>
        </oleObject>
      </mc:Choice>
      <mc:Fallback>
        <oleObject progId="Word.Picture.8" shapeId="13313" r:id="rId4"/>
      </mc:Fallback>
    </mc:AlternateContent>
    <mc:AlternateContent xmlns:mc="http://schemas.openxmlformats.org/markup-compatibility/2006">
      <mc:Choice Requires="x14">
        <oleObject progId="Word.Picture.8" shapeId="13314" r:id="rId6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371475</xdr:colOff>
                <xdr:row>131</xdr:row>
                <xdr:rowOff>95250</xdr:rowOff>
              </to>
            </anchor>
          </objectPr>
        </oleObject>
      </mc:Choice>
      <mc:Fallback>
        <oleObject progId="Word.Picture.8" shapeId="13314" r:id="rId6"/>
      </mc:Fallback>
    </mc:AlternateContent>
    <mc:AlternateContent xmlns:mc="http://schemas.openxmlformats.org/markup-compatibility/2006">
      <mc:Choice Requires="x14">
        <oleObject progId="Word.Picture.8" shapeId="13315" r:id="rId7">
          <objectPr defaultSize="0" r:id="rId8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0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13315" r:id="rId7"/>
      </mc:Fallback>
    </mc:AlternateContent>
    <mc:AlternateContent xmlns:mc="http://schemas.openxmlformats.org/markup-compatibility/2006">
      <mc:Choice Requires="x14">
        <oleObject progId="Word.Picture.8" shapeId="13316" r:id="rId9">
          <objectPr defaultSize="0" r:id="rId8">
            <anchor moveWithCells="1" sizeWithCells="1">
              <from>
                <xdr:col>6</xdr:col>
                <xdr:colOff>0</xdr:colOff>
                <xdr:row>0</xdr:row>
                <xdr:rowOff>19050</xdr:rowOff>
              </from>
              <to>
                <xdr:col>6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13316" r:id="rId9"/>
      </mc:Fallback>
    </mc:AlternateContent>
  </oleObject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66"/>
  <sheetViews>
    <sheetView showGridLines="0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4.42578125" style="1" customWidth="1"/>
    <col min="8" max="8" width="14.5703125" style="1" customWidth="1"/>
    <col min="9" max="9" width="14.140625" style="1" customWidth="1"/>
    <col min="10" max="10" width="9.5703125" style="1" customWidth="1"/>
    <col min="11" max="11" width="8.140625" style="1" customWidth="1"/>
    <col min="12" max="12" width="10.710937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>
      <c r="B2" s="70"/>
      <c r="J2" s="70" t="s">
        <v>96</v>
      </c>
    </row>
    <row r="3" spans="1:14" ht="8.1" customHeight="1" x14ac:dyDescent="0.15">
      <c r="B3" s="70" t="s">
        <v>104</v>
      </c>
      <c r="J3" s="70" t="s">
        <v>95</v>
      </c>
    </row>
    <row r="4" spans="1:14" ht="8.1" customHeight="1" x14ac:dyDescent="0.15">
      <c r="B4" s="70" t="s">
        <v>103</v>
      </c>
    </row>
    <row r="5" spans="1:14" ht="8.1" customHeight="1" x14ac:dyDescent="0.15"/>
    <row r="6" spans="1:14" ht="8.1" customHeight="1" x14ac:dyDescent="0.15"/>
    <row r="7" spans="1:14" x14ac:dyDescent="0.15">
      <c r="E7" s="16" t="s">
        <v>94</v>
      </c>
      <c r="M7" s="16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2" t="s">
        <v>156</v>
      </c>
      <c r="B9" s="73" t="s">
        <v>26</v>
      </c>
      <c r="C9" s="73" t="s">
        <v>16</v>
      </c>
      <c r="D9" s="73" t="s">
        <v>28</v>
      </c>
      <c r="E9" s="74" t="s">
        <v>17</v>
      </c>
      <c r="G9" s="62" t="s">
        <v>157</v>
      </c>
      <c r="H9" s="73" t="s">
        <v>19</v>
      </c>
      <c r="I9" s="73" t="s">
        <v>29</v>
      </c>
      <c r="J9" s="73" t="s">
        <v>20</v>
      </c>
      <c r="K9" s="73" t="s">
        <v>21</v>
      </c>
      <c r="L9" s="73" t="s">
        <v>33</v>
      </c>
      <c r="M9" s="74" t="s">
        <v>24</v>
      </c>
      <c r="N9" s="70"/>
    </row>
    <row r="10" spans="1:14" s="11" customFormat="1" ht="10.5" x14ac:dyDescent="0.15">
      <c r="A10" s="63"/>
      <c r="B10" s="73" t="s">
        <v>27</v>
      </c>
      <c r="C10" s="73"/>
      <c r="D10" s="73" t="s">
        <v>26</v>
      </c>
      <c r="E10" s="74"/>
      <c r="G10" s="63"/>
      <c r="H10" s="73" t="s">
        <v>31</v>
      </c>
      <c r="I10" s="73" t="s">
        <v>35</v>
      </c>
      <c r="J10" s="73"/>
      <c r="K10" s="73"/>
      <c r="L10" s="73" t="s">
        <v>34</v>
      </c>
      <c r="M10" s="74"/>
      <c r="N10" s="70"/>
    </row>
    <row r="11" spans="1:14" s="11" customFormat="1" ht="10.5" x14ac:dyDescent="0.15">
      <c r="A11" s="63" t="s">
        <v>158</v>
      </c>
      <c r="B11" s="73" t="s">
        <v>25</v>
      </c>
      <c r="C11" s="73" t="s">
        <v>13</v>
      </c>
      <c r="D11" s="73" t="s">
        <v>14</v>
      </c>
      <c r="E11" s="74" t="s">
        <v>18</v>
      </c>
      <c r="G11" s="62" t="s">
        <v>159</v>
      </c>
      <c r="H11" s="73" t="s">
        <v>32</v>
      </c>
      <c r="I11" s="73" t="s">
        <v>30</v>
      </c>
      <c r="J11" s="73" t="s">
        <v>12</v>
      </c>
      <c r="K11" s="73" t="s">
        <v>22</v>
      </c>
      <c r="L11" s="73" t="s">
        <v>23</v>
      </c>
      <c r="M11" s="74" t="s">
        <v>36</v>
      </c>
      <c r="N11" s="70"/>
    </row>
    <row r="12" spans="1:14" ht="5.0999999999999996" customHeight="1" x14ac:dyDescent="0.15">
      <c r="A12" s="7"/>
      <c r="B12" s="5"/>
      <c r="C12" s="5"/>
      <c r="D12" s="5"/>
      <c r="E12" s="9"/>
      <c r="G12" s="75"/>
      <c r="H12" s="76"/>
      <c r="I12" s="76"/>
      <c r="J12" s="76"/>
      <c r="K12" s="76"/>
      <c r="L12" s="76"/>
      <c r="M12" s="77"/>
      <c r="N12" s="78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71"/>
      <c r="I13" s="71"/>
      <c r="J13" s="71"/>
      <c r="K13" s="79"/>
      <c r="L13" s="71"/>
      <c r="M13" s="80"/>
      <c r="N13" s="78"/>
    </row>
    <row r="14" spans="1:14" ht="9" customHeight="1" x14ac:dyDescent="0.15">
      <c r="A14" s="71" t="s">
        <v>0</v>
      </c>
      <c r="B14" s="4"/>
      <c r="C14" s="4"/>
      <c r="D14" s="4"/>
      <c r="E14" s="10"/>
      <c r="G14" s="71" t="s">
        <v>0</v>
      </c>
      <c r="H14" s="71"/>
      <c r="I14" s="71"/>
      <c r="J14" s="71"/>
      <c r="K14" s="79"/>
      <c r="L14" s="71"/>
      <c r="M14" s="80"/>
      <c r="N14" s="78"/>
    </row>
    <row r="15" spans="1:14" ht="9" x14ac:dyDescent="0.15">
      <c r="A15" s="71" t="s">
        <v>85</v>
      </c>
      <c r="B15" s="72">
        <v>105470872.25</v>
      </c>
      <c r="C15" s="72">
        <v>489.59</v>
      </c>
      <c r="D15" s="72">
        <v>1143162.43</v>
      </c>
      <c r="E15" s="81">
        <v>106613545.09</v>
      </c>
      <c r="G15" s="71" t="s">
        <v>85</v>
      </c>
      <c r="H15" s="72">
        <v>809261670.21000004</v>
      </c>
      <c r="I15" s="72">
        <v>767144584.47000003</v>
      </c>
      <c r="J15" s="72">
        <v>42117085.740000002</v>
      </c>
      <c r="K15" s="79">
        <f t="shared" ref="K15:K21" si="0">IF(ISERROR((H15-I15)/ABS(I15)),"",(H15-I15)/ABS(I15))</f>
        <v>5.4901105466445541E-2</v>
      </c>
      <c r="L15" s="72">
        <v>788000000</v>
      </c>
      <c r="M15" s="82">
        <f t="shared" ref="M15:M21" si="1">H15/L15</f>
        <v>1.0269818149873098</v>
      </c>
      <c r="N15" s="78"/>
    </row>
    <row r="16" spans="1:14" ht="9" x14ac:dyDescent="0.15">
      <c r="A16" s="71" t="s">
        <v>48</v>
      </c>
      <c r="B16" s="72">
        <v>671156.3</v>
      </c>
      <c r="C16" s="72">
        <v>3101.43</v>
      </c>
      <c r="D16" s="72">
        <v>32038.880000000001</v>
      </c>
      <c r="E16" s="81">
        <v>700093.75</v>
      </c>
      <c r="G16" s="71" t="s">
        <v>48</v>
      </c>
      <c r="H16" s="72">
        <v>42022718.109999999</v>
      </c>
      <c r="I16" s="72">
        <v>24023191.920000002</v>
      </c>
      <c r="J16" s="72">
        <v>17999526.190000001</v>
      </c>
      <c r="K16" s="79">
        <f t="shared" si="0"/>
        <v>0.74925622914475709</v>
      </c>
      <c r="L16" s="72">
        <v>16650000</v>
      </c>
      <c r="M16" s="82">
        <f t="shared" si="1"/>
        <v>2.5238869735735734</v>
      </c>
      <c r="N16" s="78"/>
    </row>
    <row r="17" spans="1:14" ht="9" x14ac:dyDescent="0.15">
      <c r="A17" s="71" t="s">
        <v>49</v>
      </c>
      <c r="B17" s="72">
        <v>280454.94</v>
      </c>
      <c r="C17" s="72">
        <v>481.69</v>
      </c>
      <c r="D17" s="72">
        <v>33115.910000000003</v>
      </c>
      <c r="E17" s="81">
        <v>313089.15999999997</v>
      </c>
      <c r="G17" s="71" t="s">
        <v>49</v>
      </c>
      <c r="H17" s="72">
        <v>9414031.4199999999</v>
      </c>
      <c r="I17" s="72">
        <v>9001745.3499999996</v>
      </c>
      <c r="J17" s="72">
        <v>412286.07</v>
      </c>
      <c r="K17" s="79">
        <f t="shared" si="0"/>
        <v>4.5800681308986409E-2</v>
      </c>
      <c r="L17" s="72">
        <v>9400000</v>
      </c>
      <c r="M17" s="82">
        <f t="shared" si="1"/>
        <v>1.0014927042553192</v>
      </c>
      <c r="N17" s="78"/>
    </row>
    <row r="18" spans="1:14" ht="9" x14ac:dyDescent="0.15">
      <c r="A18" s="71" t="s">
        <v>64</v>
      </c>
      <c r="B18" s="72">
        <v>416102.56</v>
      </c>
      <c r="C18" s="72" t="s">
        <v>105</v>
      </c>
      <c r="D18" s="72" t="s">
        <v>105</v>
      </c>
      <c r="E18" s="81">
        <v>416102.56</v>
      </c>
      <c r="G18" s="71" t="s">
        <v>64</v>
      </c>
      <c r="H18" s="72">
        <v>3619677.49</v>
      </c>
      <c r="I18" s="72">
        <v>4318034.4000000004</v>
      </c>
      <c r="J18" s="72">
        <v>-698356.91</v>
      </c>
      <c r="K18" s="79">
        <f t="shared" si="0"/>
        <v>-0.16173027940675971</v>
      </c>
      <c r="L18" s="72">
        <v>4150000</v>
      </c>
      <c r="M18" s="82">
        <f t="shared" si="1"/>
        <v>0.87221144337349399</v>
      </c>
      <c r="N18" s="78"/>
    </row>
    <row r="19" spans="1:14" ht="9" x14ac:dyDescent="0.15">
      <c r="A19" s="71" t="s">
        <v>65</v>
      </c>
      <c r="B19" s="72" t="s">
        <v>105</v>
      </c>
      <c r="C19" s="72" t="s">
        <v>105</v>
      </c>
      <c r="D19" s="72" t="s">
        <v>105</v>
      </c>
      <c r="E19" s="81" t="s">
        <v>105</v>
      </c>
      <c r="G19" s="71" t="s">
        <v>65</v>
      </c>
      <c r="H19" s="72">
        <v>3301325.95</v>
      </c>
      <c r="I19" s="72">
        <v>2319067.4500000002</v>
      </c>
      <c r="J19" s="72">
        <v>982258.5</v>
      </c>
      <c r="K19" s="79">
        <f t="shared" si="0"/>
        <v>0.42355753818199637</v>
      </c>
      <c r="L19" s="72">
        <v>2500000</v>
      </c>
      <c r="M19" s="82">
        <f t="shared" si="1"/>
        <v>1.3205303800000001</v>
      </c>
      <c r="N19" s="78"/>
    </row>
    <row r="20" spans="1:14" ht="9" x14ac:dyDescent="0.15">
      <c r="A20" s="71" t="s">
        <v>50</v>
      </c>
      <c r="B20" s="72">
        <v>201942.93</v>
      </c>
      <c r="C20" s="72">
        <v>187.78</v>
      </c>
      <c r="D20" s="72">
        <v>113245.89</v>
      </c>
      <c r="E20" s="81">
        <v>315001.03999999998</v>
      </c>
      <c r="G20" s="71" t="s">
        <v>50</v>
      </c>
      <c r="H20" s="72">
        <v>28566205.489999998</v>
      </c>
      <c r="I20" s="72">
        <v>26875839.280000001</v>
      </c>
      <c r="J20" s="72">
        <v>1690366.21</v>
      </c>
      <c r="K20" s="79">
        <f t="shared" si="0"/>
        <v>6.2895383187452858E-2</v>
      </c>
      <c r="L20" s="72">
        <v>28100000</v>
      </c>
      <c r="M20" s="82">
        <f t="shared" si="1"/>
        <v>1.0165909427046262</v>
      </c>
      <c r="N20" s="78"/>
    </row>
    <row r="21" spans="1:14" ht="9" x14ac:dyDescent="0.15">
      <c r="A21" s="71" t="s">
        <v>66</v>
      </c>
      <c r="B21" s="72">
        <v>888477.04</v>
      </c>
      <c r="C21" s="72">
        <v>4409853.6500000004</v>
      </c>
      <c r="D21" s="72">
        <v>167083.79999999999</v>
      </c>
      <c r="E21" s="81">
        <v>-3354292.81</v>
      </c>
      <c r="G21" s="71" t="s">
        <v>66</v>
      </c>
      <c r="H21" s="72">
        <v>-20974359.489999998</v>
      </c>
      <c r="I21" s="72">
        <v>-32378679.190000001</v>
      </c>
      <c r="J21" s="72">
        <v>11404319.699999999</v>
      </c>
      <c r="K21" s="79">
        <f t="shared" si="0"/>
        <v>0.35221695218260085</v>
      </c>
      <c r="L21" s="72">
        <v>-28000000</v>
      </c>
      <c r="M21" s="82">
        <f t="shared" si="1"/>
        <v>0.7490842674999999</v>
      </c>
      <c r="N21" s="78"/>
    </row>
    <row r="22" spans="1:14" ht="5.0999999999999996" customHeight="1" x14ac:dyDescent="0.15">
      <c r="A22" s="80"/>
      <c r="B22" s="83"/>
      <c r="C22" s="84"/>
      <c r="D22" s="84"/>
      <c r="E22" s="83"/>
      <c r="G22" s="80"/>
      <c r="H22" s="84"/>
      <c r="I22" s="84"/>
      <c r="J22" s="84"/>
      <c r="K22" s="85"/>
      <c r="L22" s="84"/>
      <c r="M22" s="86"/>
      <c r="N22" s="78"/>
    </row>
    <row r="23" spans="1:14" ht="3" customHeight="1" x14ac:dyDescent="0.15">
      <c r="A23" s="71"/>
      <c r="B23" s="72"/>
      <c r="C23" s="72"/>
      <c r="D23" s="72"/>
      <c r="E23" s="81"/>
      <c r="G23" s="71"/>
      <c r="H23" s="72"/>
      <c r="I23" s="72"/>
      <c r="J23" s="72"/>
      <c r="K23" s="79"/>
      <c r="L23" s="72"/>
      <c r="M23" s="82"/>
      <c r="N23" s="78"/>
    </row>
    <row r="24" spans="1:14" s="11" customFormat="1" ht="9" x14ac:dyDescent="0.15">
      <c r="A24" s="87" t="s">
        <v>2</v>
      </c>
      <c r="B24" s="69">
        <v>107929006.02</v>
      </c>
      <c r="C24" s="69">
        <v>4414114.1399999997</v>
      </c>
      <c r="D24" s="69">
        <v>1488646.91</v>
      </c>
      <c r="E24" s="88">
        <v>105003538.79000001</v>
      </c>
      <c r="G24" s="87" t="s">
        <v>2</v>
      </c>
      <c r="H24" s="69">
        <v>875211269.17999995</v>
      </c>
      <c r="I24" s="69">
        <v>801303783.67999995</v>
      </c>
      <c r="J24" s="69">
        <v>73907485.5</v>
      </c>
      <c r="K24" s="89">
        <f>IF(ISERROR((H24-I24)/ABS(I24)),"",(H24-I24)/ABS(I24))</f>
        <v>9.2234040329347677E-2</v>
      </c>
      <c r="L24" s="69">
        <v>820800000</v>
      </c>
      <c r="M24" s="90">
        <f>H24/L24</f>
        <v>1.0662905326267056</v>
      </c>
      <c r="N24" s="70"/>
    </row>
    <row r="25" spans="1:14" ht="3" customHeight="1" x14ac:dyDescent="0.15">
      <c r="A25" s="80"/>
      <c r="B25" s="84"/>
      <c r="C25" s="84"/>
      <c r="D25" s="84"/>
      <c r="E25" s="83"/>
      <c r="G25" s="80"/>
      <c r="H25" s="84"/>
      <c r="I25" s="84"/>
      <c r="J25" s="84"/>
      <c r="K25" s="85"/>
      <c r="L25" s="84"/>
      <c r="M25" s="86"/>
      <c r="N25" s="78"/>
    </row>
    <row r="26" spans="1:14" ht="5.0999999999999996" customHeight="1" x14ac:dyDescent="0.15">
      <c r="A26" s="71"/>
      <c r="B26" s="72"/>
      <c r="C26" s="72"/>
      <c r="D26" s="72"/>
      <c r="E26" s="81"/>
      <c r="G26" s="71"/>
      <c r="H26" s="72"/>
      <c r="I26" s="72"/>
      <c r="J26" s="72"/>
      <c r="K26" s="79"/>
      <c r="L26" s="72"/>
      <c r="M26" s="82"/>
      <c r="N26" s="78"/>
    </row>
    <row r="27" spans="1:14" ht="9" customHeight="1" x14ac:dyDescent="0.15">
      <c r="A27" s="71" t="s">
        <v>3</v>
      </c>
      <c r="B27" s="72"/>
      <c r="C27" s="72"/>
      <c r="D27" s="72"/>
      <c r="E27" s="81"/>
      <c r="G27" s="71" t="s">
        <v>3</v>
      </c>
      <c r="H27" s="72"/>
      <c r="I27" s="72"/>
      <c r="J27" s="72"/>
      <c r="K27" s="79"/>
      <c r="L27" s="72"/>
      <c r="M27" s="82"/>
      <c r="N27" s="78"/>
    </row>
    <row r="28" spans="1:14" ht="9" x14ac:dyDescent="0.15">
      <c r="A28" s="71" t="s">
        <v>48</v>
      </c>
      <c r="B28" s="72">
        <v>671156.28</v>
      </c>
      <c r="C28" s="72">
        <v>3101.42</v>
      </c>
      <c r="D28" s="72">
        <v>32038.87</v>
      </c>
      <c r="E28" s="81">
        <v>700093.73</v>
      </c>
      <c r="G28" s="71" t="s">
        <v>48</v>
      </c>
      <c r="H28" s="72">
        <v>42022717.950000003</v>
      </c>
      <c r="I28" s="72">
        <v>24023191.699999999</v>
      </c>
      <c r="J28" s="72">
        <v>17999526.25</v>
      </c>
      <c r="K28" s="79">
        <f>IF(ISERROR((H28-I28)/ABS(I28)),"",(H28-I28)/ABS(I28))</f>
        <v>0.74925623850389556</v>
      </c>
      <c r="L28" s="72">
        <v>16650000</v>
      </c>
      <c r="M28" s="82">
        <f>H28/L28</f>
        <v>2.5238869639639643</v>
      </c>
      <c r="N28" s="78"/>
    </row>
    <row r="29" spans="1:14" ht="9" x14ac:dyDescent="0.15">
      <c r="A29" s="71" t="s">
        <v>49</v>
      </c>
      <c r="B29" s="72">
        <v>280454.93</v>
      </c>
      <c r="C29" s="72">
        <v>481.66</v>
      </c>
      <c r="D29" s="72">
        <v>33115.879999999997</v>
      </c>
      <c r="E29" s="81">
        <v>313089.15000000002</v>
      </c>
      <c r="G29" s="71" t="s">
        <v>49</v>
      </c>
      <c r="H29" s="72">
        <v>9414031.0800000001</v>
      </c>
      <c r="I29" s="72">
        <v>9001745.0999999996</v>
      </c>
      <c r="J29" s="72">
        <v>412285.98</v>
      </c>
      <c r="K29" s="79">
        <f>IF(ISERROR((H29-I29)/ABS(I29)),"",(H29-I29)/ABS(I29))</f>
        <v>4.5800672582919554E-2</v>
      </c>
      <c r="L29" s="72">
        <v>9400000</v>
      </c>
      <c r="M29" s="82">
        <f>H29/L29</f>
        <v>1.0014926680851064</v>
      </c>
      <c r="N29" s="78"/>
    </row>
    <row r="30" spans="1:14" ht="9" x14ac:dyDescent="0.15">
      <c r="A30" s="71" t="s">
        <v>67</v>
      </c>
      <c r="B30" s="72">
        <v>416102.55</v>
      </c>
      <c r="C30" s="72" t="s">
        <v>105</v>
      </c>
      <c r="D30" s="72" t="s">
        <v>105</v>
      </c>
      <c r="E30" s="81">
        <v>416102.55</v>
      </c>
      <c r="G30" s="71" t="s">
        <v>67</v>
      </c>
      <c r="H30" s="72">
        <v>3619677.42</v>
      </c>
      <c r="I30" s="72">
        <v>4318034.3099999996</v>
      </c>
      <c r="J30" s="72">
        <v>-698356.89</v>
      </c>
      <c r="K30" s="79">
        <f>IF(ISERROR((H30-I30)/ABS(I30)),"",(H30-I30)/ABS(I30))</f>
        <v>-0.16173027814593713</v>
      </c>
      <c r="L30" s="72">
        <v>4150000</v>
      </c>
      <c r="M30" s="82">
        <f>H30/L30</f>
        <v>0.87221142650602412</v>
      </c>
      <c r="N30" s="78"/>
    </row>
    <row r="31" spans="1:14" ht="9" x14ac:dyDescent="0.15">
      <c r="A31" s="71" t="s">
        <v>1</v>
      </c>
      <c r="B31" s="72">
        <v>28714779.809999999</v>
      </c>
      <c r="C31" s="72">
        <v>10117266.09</v>
      </c>
      <c r="D31" s="72">
        <v>65556.05</v>
      </c>
      <c r="E31" s="81">
        <v>18663069.77</v>
      </c>
      <c r="G31" s="71" t="s">
        <v>1</v>
      </c>
      <c r="H31" s="72">
        <v>172511724.77000001</v>
      </c>
      <c r="I31" s="72">
        <v>146581772.25</v>
      </c>
      <c r="J31" s="72">
        <v>25929952.52</v>
      </c>
      <c r="K31" s="79">
        <f>IF(ISERROR((H31-I31)/ABS(I31)),"",(H31-I31)/ABS(I31))</f>
        <v>0.17689752362780573</v>
      </c>
      <c r="L31" s="72">
        <v>160000000</v>
      </c>
      <c r="M31" s="82">
        <f>H31/L31</f>
        <v>1.0781982798125</v>
      </c>
      <c r="N31" s="78"/>
    </row>
    <row r="32" spans="1:14" ht="5.0999999999999996" customHeight="1" x14ac:dyDescent="0.15">
      <c r="A32" s="80"/>
      <c r="B32" s="84"/>
      <c r="C32" s="84"/>
      <c r="D32" s="84"/>
      <c r="E32" s="83"/>
      <c r="G32" s="80"/>
      <c r="H32" s="84"/>
      <c r="I32" s="84"/>
      <c r="J32" s="84"/>
      <c r="K32" s="85"/>
      <c r="L32" s="84"/>
      <c r="M32" s="86"/>
      <c r="N32" s="78"/>
    </row>
    <row r="33" spans="1:14" ht="3" customHeight="1" x14ac:dyDescent="0.15">
      <c r="A33" s="71"/>
      <c r="B33" s="72"/>
      <c r="C33" s="72"/>
      <c r="D33" s="72"/>
      <c r="E33" s="81"/>
      <c r="G33" s="71"/>
      <c r="H33" s="72"/>
      <c r="I33" s="72"/>
      <c r="J33" s="72"/>
      <c r="K33" s="79"/>
      <c r="L33" s="72"/>
      <c r="M33" s="82"/>
      <c r="N33" s="78"/>
    </row>
    <row r="34" spans="1:14" s="11" customFormat="1" ht="9" x14ac:dyDescent="0.15">
      <c r="A34" s="73" t="s">
        <v>11</v>
      </c>
      <c r="B34" s="69">
        <v>30082493.57</v>
      </c>
      <c r="C34" s="69">
        <v>10120849.17</v>
      </c>
      <c r="D34" s="69">
        <v>130710.8</v>
      </c>
      <c r="E34" s="88">
        <v>20092355.199999999</v>
      </c>
      <c r="G34" s="73" t="s">
        <v>11</v>
      </c>
      <c r="H34" s="69">
        <v>227568151.22</v>
      </c>
      <c r="I34" s="69">
        <v>183924743.36000001</v>
      </c>
      <c r="J34" s="69">
        <v>43643407.859999999</v>
      </c>
      <c r="K34" s="89">
        <f>IF(ISERROR((H34-I34)/ABS(I34)),"",(H34-I34)/ABS(I34))</f>
        <v>0.23728948624696877</v>
      </c>
      <c r="L34" s="69">
        <v>190200000</v>
      </c>
      <c r="M34" s="90">
        <f>H34/L34</f>
        <v>1.1964676720294427</v>
      </c>
      <c r="N34" s="70"/>
    </row>
    <row r="35" spans="1:14" ht="3" customHeight="1" x14ac:dyDescent="0.15">
      <c r="A35" s="80"/>
      <c r="B35" s="84"/>
      <c r="C35" s="84"/>
      <c r="D35" s="84"/>
      <c r="E35" s="83"/>
      <c r="G35" s="80"/>
      <c r="H35" s="84"/>
      <c r="I35" s="84"/>
      <c r="J35" s="84"/>
      <c r="K35" s="85"/>
      <c r="L35" s="84"/>
      <c r="M35" s="86"/>
      <c r="N35" s="78"/>
    </row>
    <row r="36" spans="1:14" ht="5.0999999999999996" customHeight="1" x14ac:dyDescent="0.15">
      <c r="A36" s="80"/>
      <c r="B36" s="72"/>
      <c r="C36" s="72"/>
      <c r="D36" s="72"/>
      <c r="E36" s="81"/>
      <c r="G36" s="71"/>
      <c r="H36" s="72"/>
      <c r="I36" s="72"/>
      <c r="J36" s="72"/>
      <c r="K36" s="79"/>
      <c r="L36" s="72"/>
      <c r="M36" s="82"/>
      <c r="N36" s="78"/>
    </row>
    <row r="37" spans="1:14" ht="9" x14ac:dyDescent="0.15">
      <c r="A37" s="71" t="s">
        <v>68</v>
      </c>
      <c r="B37" s="72">
        <v>1141796.3700000001</v>
      </c>
      <c r="C37" s="72" t="s">
        <v>105</v>
      </c>
      <c r="D37" s="72">
        <v>1578.74</v>
      </c>
      <c r="E37" s="81">
        <v>1143375.1100000001</v>
      </c>
      <c r="G37" s="71" t="s">
        <v>68</v>
      </c>
      <c r="H37" s="72">
        <v>12978521.869999999</v>
      </c>
      <c r="I37" s="72">
        <v>9913258.6400000006</v>
      </c>
      <c r="J37" s="72">
        <v>3065263.23</v>
      </c>
      <c r="K37" s="79">
        <f>IF(ISERROR((H37-I37)/ABS(I37)),"",(H37-I37)/ABS(I37))</f>
        <v>0.30920843905269058</v>
      </c>
      <c r="L37" s="72">
        <v>12075000</v>
      </c>
      <c r="M37" s="82">
        <f>H37/L37</f>
        <v>1.0748258277432712</v>
      </c>
      <c r="N37" s="78"/>
    </row>
    <row r="38" spans="1:14" ht="9" x14ac:dyDescent="0.15">
      <c r="A38" s="71" t="s">
        <v>98</v>
      </c>
      <c r="B38" s="72">
        <v>2110090.17</v>
      </c>
      <c r="C38" s="72" t="s">
        <v>105</v>
      </c>
      <c r="D38" s="72" t="s">
        <v>105</v>
      </c>
      <c r="E38" s="81">
        <v>2110090.17</v>
      </c>
      <c r="G38" s="71" t="s">
        <v>98</v>
      </c>
      <c r="H38" s="72">
        <v>22385006.850000001</v>
      </c>
      <c r="I38" s="72">
        <v>17322851.449999999</v>
      </c>
      <c r="J38" s="72">
        <v>5062155.4000000004</v>
      </c>
      <c r="K38" s="79">
        <f>IF(ISERROR((H38-I38)/ABS(I38)),"",(H38-I38)/ABS(I38))</f>
        <v>0.29222414188629448</v>
      </c>
      <c r="L38" s="72">
        <v>17100000</v>
      </c>
      <c r="M38" s="82">
        <f>H38/L38</f>
        <v>1.3090647280701755</v>
      </c>
      <c r="N38" s="78"/>
    </row>
    <row r="39" spans="1:14" ht="9" x14ac:dyDescent="0.15">
      <c r="A39" s="71" t="s">
        <v>69</v>
      </c>
      <c r="B39" s="72">
        <v>1119327.58</v>
      </c>
      <c r="C39" s="72" t="s">
        <v>105</v>
      </c>
      <c r="D39" s="72">
        <v>188813.43</v>
      </c>
      <c r="E39" s="81">
        <v>1308141.01</v>
      </c>
      <c r="G39" s="71" t="s">
        <v>69</v>
      </c>
      <c r="H39" s="72">
        <v>11209223.17</v>
      </c>
      <c r="I39" s="72">
        <v>7862446.4100000001</v>
      </c>
      <c r="J39" s="72">
        <v>3346776.76</v>
      </c>
      <c r="K39" s="79">
        <f>IF(ISERROR((H39-I39)/ABS(I39)),"",(H39-I39)/ABS(I39))</f>
        <v>0.42566608221880392</v>
      </c>
      <c r="L39" s="72">
        <v>6550000</v>
      </c>
      <c r="M39" s="82">
        <f>H39/L39</f>
        <v>1.7113317816793894</v>
      </c>
      <c r="N39" s="78"/>
    </row>
    <row r="40" spans="1:14" ht="9" x14ac:dyDescent="0.15">
      <c r="A40" s="71" t="s">
        <v>51</v>
      </c>
      <c r="B40" s="72" t="s">
        <v>105</v>
      </c>
      <c r="C40" s="72" t="s">
        <v>105</v>
      </c>
      <c r="D40" s="72" t="s">
        <v>105</v>
      </c>
      <c r="E40" s="81" t="s">
        <v>105</v>
      </c>
      <c r="G40" s="71" t="s">
        <v>51</v>
      </c>
      <c r="H40" s="72">
        <v>3286089.82</v>
      </c>
      <c r="I40" s="72">
        <v>3017712.62</v>
      </c>
      <c r="J40" s="72">
        <v>268377.2</v>
      </c>
      <c r="K40" s="79">
        <f>IF(ISERROR((H40-I40)/ABS(I40)),"",(H40-I40)/ABS(I40))</f>
        <v>8.8933982056912927E-2</v>
      </c>
      <c r="L40" s="72">
        <v>3150000</v>
      </c>
      <c r="M40" s="82"/>
      <c r="N40" s="78"/>
    </row>
    <row r="41" spans="1:14" ht="9" x14ac:dyDescent="0.15">
      <c r="A41" s="71" t="s">
        <v>70</v>
      </c>
      <c r="B41" s="72">
        <v>1687512.69</v>
      </c>
      <c r="C41" s="72">
        <v>893759.53</v>
      </c>
      <c r="D41" s="72">
        <v>229.76</v>
      </c>
      <c r="E41" s="81">
        <v>793982.92</v>
      </c>
      <c r="G41" s="71" t="s">
        <v>70</v>
      </c>
      <c r="H41" s="72">
        <v>5730452.1299999999</v>
      </c>
      <c r="I41" s="72">
        <v>5403338.5700000003</v>
      </c>
      <c r="J41" s="72">
        <v>327113.56</v>
      </c>
      <c r="K41" s="79">
        <f>IF(ISERROR((H41-I41)/ABS(I41)),"",(H41-I41)/ABS(I41))</f>
        <v>6.053915662738113E-2</v>
      </c>
      <c r="L41" s="72">
        <v>5322450</v>
      </c>
      <c r="M41" s="82">
        <f>H41/L41</f>
        <v>1.0766568272130315</v>
      </c>
      <c r="N41" s="78"/>
    </row>
    <row r="42" spans="1:14" ht="9" x14ac:dyDescent="0.15">
      <c r="A42" s="71" t="s">
        <v>56</v>
      </c>
      <c r="B42" s="72"/>
      <c r="C42" s="72"/>
      <c r="D42" s="72"/>
      <c r="E42" s="81"/>
      <c r="G42" s="71" t="s">
        <v>56</v>
      </c>
      <c r="H42" s="72"/>
      <c r="I42" s="72"/>
      <c r="J42" s="72"/>
      <c r="K42" s="79"/>
      <c r="L42" s="72"/>
      <c r="M42" s="82"/>
      <c r="N42" s="78"/>
    </row>
    <row r="43" spans="1:14" ht="5.0999999999999996" customHeight="1" x14ac:dyDescent="0.15">
      <c r="A43" s="80"/>
      <c r="B43" s="84"/>
      <c r="C43" s="84"/>
      <c r="D43" s="84"/>
      <c r="E43" s="83"/>
      <c r="G43" s="80"/>
      <c r="H43" s="84"/>
      <c r="I43" s="84"/>
      <c r="J43" s="84"/>
      <c r="K43" s="85"/>
      <c r="L43" s="84"/>
      <c r="M43" s="86"/>
      <c r="N43" s="78"/>
    </row>
    <row r="44" spans="1:14" ht="3" customHeight="1" x14ac:dyDescent="0.15">
      <c r="A44" s="71"/>
      <c r="B44" s="72"/>
      <c r="C44" s="72"/>
      <c r="D44" s="72"/>
      <c r="E44" s="81"/>
      <c r="G44" s="71"/>
      <c r="H44" s="72"/>
      <c r="I44" s="72"/>
      <c r="J44" s="72"/>
      <c r="K44" s="79"/>
      <c r="L44" s="72"/>
      <c r="M44" s="82"/>
      <c r="N44" s="78"/>
    </row>
    <row r="45" spans="1:14" s="11" customFormat="1" ht="9" x14ac:dyDescent="0.15">
      <c r="A45" s="73" t="s">
        <v>37</v>
      </c>
      <c r="B45" s="69">
        <v>144070226.40000001</v>
      </c>
      <c r="C45" s="69">
        <v>15428722.84</v>
      </c>
      <c r="D45" s="69">
        <v>1809979.64</v>
      </c>
      <c r="E45" s="88">
        <v>130451483.2</v>
      </c>
      <c r="G45" s="73" t="s">
        <v>37</v>
      </c>
      <c r="H45" s="69">
        <v>1158368714.24</v>
      </c>
      <c r="I45" s="69">
        <v>1028748134.73</v>
      </c>
      <c r="J45" s="69">
        <v>129620579.51000001</v>
      </c>
      <c r="K45" s="89">
        <f>IF(ISERROR((H45-I45)/ABS(I45)),"",(H45-I45)/ABS(I45))</f>
        <v>0.12599836163398687</v>
      </c>
      <c r="L45" s="69">
        <v>1055197450</v>
      </c>
      <c r="M45" s="90">
        <f>H45/L45</f>
        <v>1.0977743684274446</v>
      </c>
      <c r="N45" s="70"/>
    </row>
    <row r="46" spans="1:14" ht="3" customHeight="1" x14ac:dyDescent="0.15">
      <c r="A46" s="80"/>
      <c r="B46" s="84"/>
      <c r="C46" s="84"/>
      <c r="D46" s="84"/>
      <c r="E46" s="83"/>
      <c r="G46" s="80"/>
      <c r="H46" s="84"/>
      <c r="I46" s="84"/>
      <c r="J46" s="84"/>
      <c r="K46" s="85"/>
      <c r="L46" s="84"/>
      <c r="M46" s="86"/>
      <c r="N46" s="78"/>
    </row>
    <row r="47" spans="1:14" ht="5.0999999999999996" customHeight="1" x14ac:dyDescent="0.15">
      <c r="A47" s="71"/>
      <c r="B47" s="72"/>
      <c r="C47" s="72"/>
      <c r="D47" s="72"/>
      <c r="E47" s="81"/>
      <c r="G47" s="71"/>
      <c r="H47" s="72"/>
      <c r="I47" s="72"/>
      <c r="J47" s="72"/>
      <c r="K47" s="79"/>
      <c r="L47" s="72"/>
      <c r="M47" s="82"/>
      <c r="N47" s="78"/>
    </row>
    <row r="48" spans="1:14" ht="9" x14ac:dyDescent="0.15">
      <c r="A48" s="71" t="s">
        <v>86</v>
      </c>
      <c r="B48" s="72">
        <v>117008381.25</v>
      </c>
      <c r="C48" s="72">
        <v>37215913.729999997</v>
      </c>
      <c r="D48" s="72">
        <v>1094695.73</v>
      </c>
      <c r="E48" s="81">
        <v>80887163.25</v>
      </c>
      <c r="G48" s="71" t="s">
        <v>86</v>
      </c>
      <c r="H48" s="72">
        <v>667458653.62</v>
      </c>
      <c r="I48" s="72">
        <v>618879262.27999997</v>
      </c>
      <c r="J48" s="72">
        <v>48579391.340000004</v>
      </c>
      <c r="K48" s="79">
        <f>IF(ISERROR((H48-I48)/ABS(I48)),"",(H48-I48)/ABS(I48))</f>
        <v>7.8495749172511814E-2</v>
      </c>
      <c r="L48" s="72">
        <v>655561440</v>
      </c>
      <c r="M48" s="82">
        <f>H48/L48</f>
        <v>1.0181481290601839</v>
      </c>
      <c r="N48" s="78"/>
    </row>
    <row r="49" spans="1:14" ht="9" x14ac:dyDescent="0.15">
      <c r="A49" s="71" t="s">
        <v>71</v>
      </c>
      <c r="B49" s="72">
        <v>2392691.08</v>
      </c>
      <c r="C49" s="72">
        <v>2.0099999999999998</v>
      </c>
      <c r="D49" s="72">
        <v>5197.93</v>
      </c>
      <c r="E49" s="81">
        <v>2397887</v>
      </c>
      <c r="G49" s="71" t="s">
        <v>71</v>
      </c>
      <c r="H49" s="72">
        <v>19580148.239999998</v>
      </c>
      <c r="I49" s="72">
        <v>16830115.32</v>
      </c>
      <c r="J49" s="72">
        <v>2750032.92</v>
      </c>
      <c r="K49" s="79">
        <f>IF(ISERROR((H49-I49)/ABS(I49)),"",(H49-I49)/ABS(I49))</f>
        <v>0.16339952921962497</v>
      </c>
      <c r="L49" s="72">
        <v>17300000</v>
      </c>
      <c r="M49" s="82">
        <f>H49/L49</f>
        <v>1.131800476300578</v>
      </c>
      <c r="N49" s="78"/>
    </row>
    <row r="50" spans="1:14" ht="9" x14ac:dyDescent="0.15">
      <c r="A50" s="71" t="s">
        <v>52</v>
      </c>
      <c r="B50" s="72">
        <v>829533.9</v>
      </c>
      <c r="C50" s="72">
        <v>436.59</v>
      </c>
      <c r="D50" s="72">
        <v>817.2</v>
      </c>
      <c r="E50" s="81">
        <v>829914.51</v>
      </c>
      <c r="G50" s="71" t="s">
        <v>52</v>
      </c>
      <c r="H50" s="72">
        <v>7057367.8399999999</v>
      </c>
      <c r="I50" s="72">
        <v>5708056.3300000001</v>
      </c>
      <c r="J50" s="72">
        <v>1349311.51</v>
      </c>
      <c r="K50" s="79">
        <f>IF(ISERROR((H50-I50)/ABS(I50)),"",(H50-I50)/ABS(I50))</f>
        <v>0.23638720993490961</v>
      </c>
      <c r="L50" s="72">
        <v>5400000</v>
      </c>
      <c r="M50" s="82">
        <f>H50/L50</f>
        <v>1.3069199703703704</v>
      </c>
      <c r="N50" s="78"/>
    </row>
    <row r="51" spans="1:14" ht="9" x14ac:dyDescent="0.15">
      <c r="A51" s="71" t="s">
        <v>72</v>
      </c>
      <c r="B51" s="72">
        <v>676642.53</v>
      </c>
      <c r="C51" s="72">
        <v>399713.18</v>
      </c>
      <c r="D51" s="72" t="s">
        <v>105</v>
      </c>
      <c r="E51" s="81">
        <v>276929.34999999998</v>
      </c>
      <c r="G51" s="71" t="s">
        <v>72</v>
      </c>
      <c r="H51" s="72">
        <v>4592649.43</v>
      </c>
      <c r="I51" s="72">
        <v>3611941.77</v>
      </c>
      <c r="J51" s="72">
        <v>980707.66</v>
      </c>
      <c r="K51" s="79">
        <f>IF(ISERROR((H51-I51)/ABS(I51)),"",(H51-I51)/ABS(I51))</f>
        <v>0.27151812583069401</v>
      </c>
      <c r="L51" s="72">
        <v>3450000</v>
      </c>
      <c r="M51" s="82">
        <f>H51/L51</f>
        <v>1.3312027333333332</v>
      </c>
      <c r="N51" s="78"/>
    </row>
    <row r="52" spans="1:14" ht="9" x14ac:dyDescent="0.15">
      <c r="A52" s="71" t="s">
        <v>73</v>
      </c>
      <c r="B52" s="72"/>
      <c r="C52" s="72"/>
      <c r="D52" s="72"/>
      <c r="E52" s="81"/>
      <c r="G52" s="71" t="s">
        <v>73</v>
      </c>
      <c r="H52" s="72"/>
      <c r="I52" s="72"/>
      <c r="J52" s="72"/>
      <c r="K52" s="79"/>
      <c r="L52" s="72"/>
      <c r="M52" s="82"/>
      <c r="N52" s="78"/>
    </row>
    <row r="53" spans="1:14" ht="9" x14ac:dyDescent="0.15">
      <c r="A53" s="71" t="s">
        <v>53</v>
      </c>
      <c r="B53" s="72">
        <v>242775.48</v>
      </c>
      <c r="C53" s="72">
        <v>129853.08</v>
      </c>
      <c r="D53" s="72" t="s">
        <v>105</v>
      </c>
      <c r="E53" s="81">
        <v>112922.4</v>
      </c>
      <c r="G53" s="71" t="s">
        <v>53</v>
      </c>
      <c r="H53" s="72">
        <v>745768.94</v>
      </c>
      <c r="I53" s="72">
        <v>1151731.8600000001</v>
      </c>
      <c r="J53" s="72">
        <v>-405962.92</v>
      </c>
      <c r="K53" s="79">
        <f>IF(ISERROR((H53-I53)/ABS(I53)),"",(H53-I53)/ABS(I53))</f>
        <v>-0.35248041154301324</v>
      </c>
      <c r="L53" s="72">
        <v>1500800</v>
      </c>
      <c r="M53" s="82">
        <f>H53/L53</f>
        <v>0.49691427238805969</v>
      </c>
      <c r="N53" s="78"/>
    </row>
    <row r="54" spans="1:14" ht="9" x14ac:dyDescent="0.15">
      <c r="A54" s="71" t="s">
        <v>54</v>
      </c>
      <c r="B54" s="72">
        <v>12921.58</v>
      </c>
      <c r="C54" s="72">
        <v>6134.12</v>
      </c>
      <c r="D54" s="72" t="s">
        <v>105</v>
      </c>
      <c r="E54" s="81">
        <v>6787.46</v>
      </c>
      <c r="G54" s="71" t="s">
        <v>54</v>
      </c>
      <c r="H54" s="72">
        <v>43561.58</v>
      </c>
      <c r="I54" s="72">
        <v>30167.4</v>
      </c>
      <c r="J54" s="72">
        <v>13394.18</v>
      </c>
      <c r="K54" s="79">
        <f t="shared" ref="K54:K65" si="2">IF(ISERROR((H54-I54)/ABS(I54)),"",(H54-I54)/ABS(I54))</f>
        <v>0.44399517359798985</v>
      </c>
      <c r="L54" s="72">
        <v>22366</v>
      </c>
      <c r="M54" s="82">
        <f>H54/L54</f>
        <v>1.94766967718859</v>
      </c>
      <c r="N54" s="78"/>
    </row>
    <row r="55" spans="1:14" ht="9" x14ac:dyDescent="0.15">
      <c r="A55" s="71" t="s">
        <v>4</v>
      </c>
      <c r="B55" s="72"/>
      <c r="C55" s="72"/>
      <c r="D55" s="72"/>
      <c r="E55" s="81"/>
      <c r="G55" s="71" t="s">
        <v>4</v>
      </c>
      <c r="H55" s="72"/>
      <c r="I55" s="72"/>
      <c r="J55" s="72"/>
      <c r="K55" s="79" t="str">
        <f t="shared" si="2"/>
        <v/>
      </c>
      <c r="L55" s="72"/>
      <c r="M55" s="82"/>
      <c r="N55" s="78"/>
    </row>
    <row r="56" spans="1:14" ht="9" x14ac:dyDescent="0.15">
      <c r="A56" s="71" t="s">
        <v>63</v>
      </c>
      <c r="B56" s="72">
        <v>32140129.460000001</v>
      </c>
      <c r="C56" s="72">
        <v>645259.81999999995</v>
      </c>
      <c r="D56" s="72" t="s">
        <v>105</v>
      </c>
      <c r="E56" s="81">
        <v>31494869.640000001</v>
      </c>
      <c r="G56" s="71" t="s">
        <v>63</v>
      </c>
      <c r="H56" s="72">
        <v>212933426.97</v>
      </c>
      <c r="I56" s="72">
        <v>209509929.55000001</v>
      </c>
      <c r="J56" s="72">
        <v>3423497.42</v>
      </c>
      <c r="K56" s="79">
        <f t="shared" si="2"/>
        <v>1.6340501986484422E-2</v>
      </c>
      <c r="L56" s="72">
        <v>219375360</v>
      </c>
      <c r="M56" s="82">
        <f>H56/L56</f>
        <v>0.97063511129964641</v>
      </c>
      <c r="N56" s="78"/>
    </row>
    <row r="57" spans="1:14" ht="9" x14ac:dyDescent="0.15">
      <c r="A57" s="71" t="s">
        <v>47</v>
      </c>
      <c r="B57" s="72">
        <v>498529.43</v>
      </c>
      <c r="C57" s="72">
        <v>276234.33</v>
      </c>
      <c r="D57" s="72" t="s">
        <v>105</v>
      </c>
      <c r="E57" s="81">
        <v>222295.1</v>
      </c>
      <c r="G57" s="71" t="s">
        <v>47</v>
      </c>
      <c r="H57" s="72">
        <v>-61843.95</v>
      </c>
      <c r="I57" s="72">
        <v>233913.65</v>
      </c>
      <c r="J57" s="72">
        <v>-295757.59999999998</v>
      </c>
      <c r="K57" s="79">
        <f t="shared" si="2"/>
        <v>-1.2643879482877549</v>
      </c>
      <c r="L57" s="72">
        <v>342281</v>
      </c>
      <c r="M57" s="82">
        <f t="shared" ref="M57:M65" si="3">H57/L57</f>
        <v>-0.18068180822189955</v>
      </c>
      <c r="N57" s="78"/>
    </row>
    <row r="58" spans="1:14" ht="9" x14ac:dyDescent="0.15">
      <c r="A58" s="71" t="s">
        <v>55</v>
      </c>
      <c r="B58" s="72">
        <v>11169150.34</v>
      </c>
      <c r="C58" s="72" t="s">
        <v>105</v>
      </c>
      <c r="D58" s="72" t="s">
        <v>105</v>
      </c>
      <c r="E58" s="81">
        <v>11169150.34</v>
      </c>
      <c r="G58" s="71" t="s">
        <v>55</v>
      </c>
      <c r="H58" s="72">
        <v>57918274.159999996</v>
      </c>
      <c r="I58" s="72">
        <v>55835874.299999997</v>
      </c>
      <c r="J58" s="72">
        <v>2082399.86</v>
      </c>
      <c r="K58" s="79">
        <f t="shared" si="2"/>
        <v>3.7295016619807803E-2</v>
      </c>
      <c r="L58" s="72">
        <v>58889724</v>
      </c>
      <c r="M58" s="82">
        <f t="shared" si="3"/>
        <v>0.98350391589541153</v>
      </c>
      <c r="N58" s="78"/>
    </row>
    <row r="59" spans="1:14" ht="9" x14ac:dyDescent="0.15">
      <c r="A59" s="71" t="s">
        <v>5</v>
      </c>
      <c r="B59" s="72">
        <v>109807.96</v>
      </c>
      <c r="C59" s="72">
        <v>65125.03</v>
      </c>
      <c r="D59" s="72" t="s">
        <v>105</v>
      </c>
      <c r="E59" s="81">
        <v>44682.93</v>
      </c>
      <c r="G59" s="71" t="s">
        <v>5</v>
      </c>
      <c r="H59" s="72">
        <v>570655.06000000006</v>
      </c>
      <c r="I59" s="72">
        <v>471647.89</v>
      </c>
      <c r="J59" s="72">
        <v>99007.17</v>
      </c>
      <c r="K59" s="79">
        <f t="shared" si="2"/>
        <v>0.20991755099339052</v>
      </c>
      <c r="L59" s="72">
        <v>513421</v>
      </c>
      <c r="M59" s="82">
        <f t="shared" si="3"/>
        <v>1.1114758843132635</v>
      </c>
      <c r="N59" s="78"/>
    </row>
    <row r="60" spans="1:14" ht="9" x14ac:dyDescent="0.15">
      <c r="A60" s="71" t="s">
        <v>44</v>
      </c>
      <c r="B60" s="72">
        <v>1775929.33</v>
      </c>
      <c r="C60" s="72">
        <v>309358.95</v>
      </c>
      <c r="D60" s="72" t="s">
        <v>105</v>
      </c>
      <c r="E60" s="81">
        <v>1466570.38</v>
      </c>
      <c r="G60" s="71" t="s">
        <v>44</v>
      </c>
      <c r="H60" s="72">
        <v>11155396.039999999</v>
      </c>
      <c r="I60" s="72">
        <v>10665360.689999999</v>
      </c>
      <c r="J60" s="72">
        <v>490035.35</v>
      </c>
      <c r="K60" s="79">
        <f t="shared" si="2"/>
        <v>4.5946439529181989E-2</v>
      </c>
      <c r="L60" s="72">
        <v>10986852</v>
      </c>
      <c r="M60" s="82">
        <f t="shared" si="3"/>
        <v>1.01534052156159</v>
      </c>
      <c r="N60" s="78"/>
    </row>
    <row r="61" spans="1:14" ht="9" x14ac:dyDescent="0.15">
      <c r="A61" s="71" t="s">
        <v>74</v>
      </c>
      <c r="B61" s="72"/>
      <c r="C61" s="72"/>
      <c r="D61" s="72"/>
      <c r="E61" s="81"/>
      <c r="G61" s="71" t="s">
        <v>74</v>
      </c>
      <c r="H61" s="72"/>
      <c r="I61" s="72"/>
      <c r="J61" s="72"/>
      <c r="K61" s="79" t="str">
        <f t="shared" si="2"/>
        <v/>
      </c>
      <c r="L61" s="72"/>
      <c r="M61" s="82"/>
      <c r="N61" s="78"/>
    </row>
    <row r="62" spans="1:14" ht="9" x14ac:dyDescent="0.15">
      <c r="A62" s="71" t="s">
        <v>75</v>
      </c>
      <c r="B62" s="72">
        <v>2134134.08</v>
      </c>
      <c r="C62" s="72" t="s">
        <v>105</v>
      </c>
      <c r="D62" s="72" t="s">
        <v>105</v>
      </c>
      <c r="E62" s="81">
        <v>2134134.08</v>
      </c>
      <c r="G62" s="71" t="s">
        <v>75</v>
      </c>
      <c r="H62" s="72">
        <v>10414540.689999999</v>
      </c>
      <c r="I62" s="72">
        <v>10105554.130000001</v>
      </c>
      <c r="J62" s="72">
        <v>308986.56</v>
      </c>
      <c r="K62" s="79">
        <f t="shared" si="2"/>
        <v>3.0575914593611565E-2</v>
      </c>
      <c r="L62" s="72">
        <v>10725000</v>
      </c>
      <c r="M62" s="82">
        <f t="shared" si="3"/>
        <v>0.97105274498834493</v>
      </c>
      <c r="N62" s="78"/>
    </row>
    <row r="63" spans="1:14" ht="9" x14ac:dyDescent="0.15">
      <c r="A63" s="71" t="s">
        <v>76</v>
      </c>
      <c r="B63" s="72" t="s">
        <v>105</v>
      </c>
      <c r="C63" s="72" t="s">
        <v>105</v>
      </c>
      <c r="D63" s="72" t="s">
        <v>105</v>
      </c>
      <c r="E63" s="81" t="s">
        <v>105</v>
      </c>
      <c r="G63" s="71" t="s">
        <v>76</v>
      </c>
      <c r="H63" s="72">
        <v>1440980.81</v>
      </c>
      <c r="I63" s="72">
        <v>1593741.75</v>
      </c>
      <c r="J63" s="72">
        <v>-152760.94</v>
      </c>
      <c r="K63" s="79">
        <f t="shared" si="2"/>
        <v>-9.5850497735909812E-2</v>
      </c>
      <c r="L63" s="72">
        <v>1650000</v>
      </c>
      <c r="M63" s="82">
        <f t="shared" si="3"/>
        <v>0.8733217030303031</v>
      </c>
      <c r="N63" s="78"/>
    </row>
    <row r="64" spans="1:14" ht="9" x14ac:dyDescent="0.15">
      <c r="A64" s="71" t="s">
        <v>77</v>
      </c>
      <c r="B64" s="72">
        <v>10385.35</v>
      </c>
      <c r="C64" s="72" t="s">
        <v>105</v>
      </c>
      <c r="D64" s="72" t="s">
        <v>105</v>
      </c>
      <c r="E64" s="81">
        <v>10385.35</v>
      </c>
      <c r="G64" s="71" t="s">
        <v>77</v>
      </c>
      <c r="H64" s="72">
        <v>282978.98</v>
      </c>
      <c r="I64" s="72">
        <v>307976.14</v>
      </c>
      <c r="J64" s="72">
        <v>-24997.16</v>
      </c>
      <c r="K64" s="79">
        <f t="shared" si="2"/>
        <v>-8.1165898111457704E-2</v>
      </c>
      <c r="L64" s="72">
        <v>300000</v>
      </c>
      <c r="M64" s="82">
        <f t="shared" si="3"/>
        <v>0.9432632666666666</v>
      </c>
      <c r="N64" s="78"/>
    </row>
    <row r="65" spans="1:14" ht="9" x14ac:dyDescent="0.15">
      <c r="A65" s="71" t="s">
        <v>56</v>
      </c>
      <c r="B65" s="72">
        <v>1007085.05</v>
      </c>
      <c r="C65" s="72">
        <v>332362.67</v>
      </c>
      <c r="D65" s="72" t="s">
        <v>105</v>
      </c>
      <c r="E65" s="81">
        <v>674722.38</v>
      </c>
      <c r="G65" s="71" t="s">
        <v>56</v>
      </c>
      <c r="H65" s="72">
        <v>-1618417.81</v>
      </c>
      <c r="I65" s="72">
        <v>-1253115.1499999999</v>
      </c>
      <c r="J65" s="72">
        <v>-365302.66</v>
      </c>
      <c r="K65" s="79">
        <f t="shared" si="2"/>
        <v>-0.29151563605307956</v>
      </c>
      <c r="L65" s="72">
        <v>-1479600</v>
      </c>
      <c r="M65" s="82">
        <f t="shared" si="3"/>
        <v>1.0938211746417952</v>
      </c>
      <c r="N65" s="78"/>
    </row>
    <row r="66" spans="1:14" ht="5.0999999999999996" customHeight="1" x14ac:dyDescent="0.15">
      <c r="A66" s="80"/>
      <c r="B66" s="84"/>
      <c r="C66" s="84"/>
      <c r="D66" s="84"/>
      <c r="E66" s="83"/>
      <c r="G66" s="80"/>
      <c r="H66" s="84"/>
      <c r="I66" s="84"/>
      <c r="J66" s="84"/>
      <c r="K66" s="85"/>
      <c r="L66" s="84"/>
      <c r="M66" s="86"/>
      <c r="N66" s="78"/>
    </row>
    <row r="67" spans="1:14" ht="3" customHeight="1" x14ac:dyDescent="0.15">
      <c r="A67" s="71"/>
      <c r="B67" s="72"/>
      <c r="C67" s="72"/>
      <c r="D67" s="72"/>
      <c r="E67" s="81"/>
      <c r="G67" s="71"/>
      <c r="H67" s="72"/>
      <c r="I67" s="72"/>
      <c r="J67" s="72"/>
      <c r="K67" s="79"/>
      <c r="L67" s="72"/>
      <c r="M67" s="82"/>
      <c r="N67" s="78"/>
    </row>
    <row r="68" spans="1:14" s="11" customFormat="1" ht="9" x14ac:dyDescent="0.15">
      <c r="A68" s="73" t="s">
        <v>10</v>
      </c>
      <c r="B68" s="69">
        <v>170008096.81999999</v>
      </c>
      <c r="C68" s="69">
        <v>39380393.509999998</v>
      </c>
      <c r="D68" s="69">
        <v>1100710.8600000001</v>
      </c>
      <c r="E68" s="88">
        <v>131728414.17</v>
      </c>
      <c r="G68" s="73" t="s">
        <v>10</v>
      </c>
      <c r="H68" s="69">
        <v>992514140.60000002</v>
      </c>
      <c r="I68" s="69">
        <v>933682157.90999997</v>
      </c>
      <c r="J68" s="69">
        <v>58831982.689999998</v>
      </c>
      <c r="K68" s="89">
        <f>IF(ISERROR((H68-I68)/ABS(I68)),"",(H68-I68)/ABS(I68))</f>
        <v>6.3010717503365871E-2</v>
      </c>
      <c r="L68" s="69">
        <v>984537644</v>
      </c>
      <c r="M68" s="90">
        <f>H68/L68</f>
        <v>1.008101769037081</v>
      </c>
      <c r="N68" s="70"/>
    </row>
    <row r="69" spans="1:14" ht="3" customHeight="1" x14ac:dyDescent="0.15">
      <c r="A69" s="80"/>
      <c r="B69" s="84"/>
      <c r="C69" s="84"/>
      <c r="D69" s="84"/>
      <c r="E69" s="83"/>
      <c r="G69" s="91"/>
      <c r="H69" s="84"/>
      <c r="I69" s="84"/>
      <c r="J69" s="84"/>
      <c r="K69" s="85"/>
      <c r="L69" s="84"/>
      <c r="M69" s="86"/>
      <c r="N69" s="78"/>
    </row>
    <row r="70" spans="1:14" ht="5.0999999999999996" customHeight="1" x14ac:dyDescent="0.15">
      <c r="A70" s="71"/>
      <c r="B70" s="72"/>
      <c r="C70" s="72"/>
      <c r="D70" s="72"/>
      <c r="E70" s="81"/>
      <c r="G70" s="80"/>
      <c r="H70" s="72"/>
      <c r="I70" s="72"/>
      <c r="J70" s="72"/>
      <c r="K70" s="79"/>
      <c r="L70" s="72"/>
      <c r="M70" s="82"/>
      <c r="N70" s="78"/>
    </row>
    <row r="71" spans="1:14" ht="9" x14ac:dyDescent="0.15">
      <c r="A71" s="71" t="s">
        <v>6</v>
      </c>
      <c r="B71" s="72" t="s">
        <v>105</v>
      </c>
      <c r="C71" s="72" t="s">
        <v>105</v>
      </c>
      <c r="D71" s="72" t="s">
        <v>105</v>
      </c>
      <c r="E71" s="81" t="s">
        <v>105</v>
      </c>
      <c r="G71" s="71" t="s">
        <v>6</v>
      </c>
      <c r="H71" s="72">
        <v>676184.41</v>
      </c>
      <c r="I71" s="72">
        <v>735841.79</v>
      </c>
      <c r="J71" s="72">
        <v>-59657.38</v>
      </c>
      <c r="K71" s="79">
        <f t="shared" ref="K71:K73" si="4">IF(ISERROR((H71-I71)/ABS(I71)),"",(H71-I71)/ABS(I71))</f>
        <v>-8.1073650356281071E-2</v>
      </c>
      <c r="L71" s="72">
        <v>700000</v>
      </c>
      <c r="M71" s="82">
        <f>H71/L71</f>
        <v>0.96597772857142861</v>
      </c>
      <c r="N71" s="78"/>
    </row>
    <row r="72" spans="1:14" ht="9" x14ac:dyDescent="0.15">
      <c r="A72" s="71" t="s">
        <v>78</v>
      </c>
      <c r="B72" s="72">
        <v>1212968.49</v>
      </c>
      <c r="C72" s="72" t="s">
        <v>105</v>
      </c>
      <c r="D72" s="72">
        <v>7</v>
      </c>
      <c r="E72" s="81">
        <v>1212975.49</v>
      </c>
      <c r="G72" s="71" t="s">
        <v>78</v>
      </c>
      <c r="H72" s="72">
        <v>5005017.3099999996</v>
      </c>
      <c r="I72" s="72">
        <v>4815550.28</v>
      </c>
      <c r="J72" s="72">
        <v>189467.03</v>
      </c>
      <c r="K72" s="79">
        <f t="shared" si="4"/>
        <v>3.9344834750640233E-2</v>
      </c>
      <c r="L72" s="72">
        <v>5050000</v>
      </c>
      <c r="M72" s="82">
        <f>H72/L72</f>
        <v>0.99109253663366326</v>
      </c>
      <c r="N72" s="78"/>
    </row>
    <row r="73" spans="1:14" ht="9" x14ac:dyDescent="0.15">
      <c r="A73" s="71" t="s">
        <v>57</v>
      </c>
      <c r="B73" s="72">
        <v>2338.8000000000002</v>
      </c>
      <c r="C73" s="72" t="s">
        <v>105</v>
      </c>
      <c r="D73" s="72" t="s">
        <v>105</v>
      </c>
      <c r="E73" s="81">
        <v>2338.8000000000002</v>
      </c>
      <c r="G73" s="71" t="s">
        <v>57</v>
      </c>
      <c r="H73" s="72">
        <v>594699.51</v>
      </c>
      <c r="I73" s="72">
        <v>544507.59</v>
      </c>
      <c r="J73" s="72">
        <v>50191.92</v>
      </c>
      <c r="K73" s="79">
        <f t="shared" si="4"/>
        <v>9.2178549797625492E-2</v>
      </c>
      <c r="L73" s="72">
        <v>525000</v>
      </c>
      <c r="M73" s="82">
        <f>H73/L73</f>
        <v>1.1327609714285714</v>
      </c>
      <c r="N73" s="78"/>
    </row>
    <row r="74" spans="1:14" ht="5.0999999999999996" customHeight="1" x14ac:dyDescent="0.15">
      <c r="A74" s="80"/>
      <c r="B74" s="84"/>
      <c r="C74" s="84"/>
      <c r="D74" s="84"/>
      <c r="E74" s="83"/>
      <c r="G74" s="80"/>
      <c r="H74" s="84"/>
      <c r="I74" s="84"/>
      <c r="J74" s="84"/>
      <c r="K74" s="85"/>
      <c r="L74" s="84"/>
      <c r="M74" s="86"/>
      <c r="N74" s="78"/>
    </row>
    <row r="75" spans="1:14" ht="3" customHeight="1" x14ac:dyDescent="0.15">
      <c r="A75" s="71"/>
      <c r="B75" s="72"/>
      <c r="C75" s="72"/>
      <c r="D75" s="72"/>
      <c r="E75" s="81"/>
      <c r="G75" s="71"/>
      <c r="H75" s="72"/>
      <c r="I75" s="72"/>
      <c r="J75" s="72"/>
      <c r="K75" s="79"/>
      <c r="L75" s="72"/>
      <c r="M75" s="82"/>
      <c r="N75" s="78"/>
    </row>
    <row r="76" spans="1:14" s="11" customFormat="1" ht="9" x14ac:dyDescent="0.15">
      <c r="A76" s="73" t="s">
        <v>79</v>
      </c>
      <c r="B76" s="69">
        <v>1215307.29</v>
      </c>
      <c r="C76" s="69" t="s">
        <v>105</v>
      </c>
      <c r="D76" s="69">
        <v>7</v>
      </c>
      <c r="E76" s="88">
        <v>1215314.29</v>
      </c>
      <c r="G76" s="73" t="s">
        <v>79</v>
      </c>
      <c r="H76" s="69">
        <v>6275901.2300000004</v>
      </c>
      <c r="I76" s="69">
        <v>6095899.6600000001</v>
      </c>
      <c r="J76" s="69">
        <v>180001.57</v>
      </c>
      <c r="K76" s="89">
        <f>IF(ISERROR((H76-I76)/ABS(I76)),"",(H76-I76)/ABS(I76))</f>
        <v>2.9528302636136285E-2</v>
      </c>
      <c r="L76" s="69">
        <v>6275000</v>
      </c>
      <c r="M76" s="90">
        <f>H76/L76</f>
        <v>1.0001436223107572</v>
      </c>
      <c r="N76" s="70"/>
    </row>
    <row r="77" spans="1:14" ht="3" customHeight="1" x14ac:dyDescent="0.15">
      <c r="A77" s="80"/>
      <c r="B77" s="84"/>
      <c r="C77" s="84"/>
      <c r="D77" s="84"/>
      <c r="E77" s="83"/>
      <c r="G77" s="80"/>
      <c r="H77" s="84"/>
      <c r="I77" s="84"/>
      <c r="J77" s="84"/>
      <c r="K77" s="85"/>
      <c r="L77" s="84"/>
      <c r="M77" s="86"/>
      <c r="N77" s="78"/>
    </row>
    <row r="78" spans="1:14" ht="5.0999999999999996" customHeight="1" x14ac:dyDescent="0.15">
      <c r="A78" s="71"/>
      <c r="B78" s="72"/>
      <c r="C78" s="72"/>
      <c r="D78" s="72"/>
      <c r="E78" s="81"/>
      <c r="G78" s="71"/>
      <c r="H78" s="72"/>
      <c r="I78" s="72"/>
      <c r="J78" s="72"/>
      <c r="K78" s="79"/>
      <c r="L78" s="72"/>
      <c r="M78" s="82"/>
      <c r="N78" s="78"/>
    </row>
    <row r="79" spans="1:14" ht="9" x14ac:dyDescent="0.15">
      <c r="A79" s="71" t="s">
        <v>7</v>
      </c>
      <c r="B79" s="72">
        <v>319380.96999999997</v>
      </c>
      <c r="C79" s="72">
        <v>386.48</v>
      </c>
      <c r="D79" s="72" t="s">
        <v>105</v>
      </c>
      <c r="E79" s="81">
        <v>318994.49</v>
      </c>
      <c r="G79" s="71" t="s">
        <v>7</v>
      </c>
      <c r="H79" s="72">
        <v>1822285.26</v>
      </c>
      <c r="I79" s="72">
        <v>1562358.68</v>
      </c>
      <c r="J79" s="72">
        <v>259926.58</v>
      </c>
      <c r="K79" s="79">
        <f>IF(ISERROR((H79-I79)/ABS(I79)),"",(H79-I79)/ABS(I79))</f>
        <v>0.16636805832576171</v>
      </c>
      <c r="L79" s="72">
        <v>1875000</v>
      </c>
      <c r="M79" s="82">
        <f>H79/L79</f>
        <v>0.97188547199999997</v>
      </c>
      <c r="N79" s="78"/>
    </row>
    <row r="80" spans="1:14" ht="9" x14ac:dyDescent="0.15">
      <c r="A80" s="71" t="s">
        <v>58</v>
      </c>
      <c r="B80" s="72">
        <v>146387.82</v>
      </c>
      <c r="C80" s="72">
        <v>141.38</v>
      </c>
      <c r="D80" s="72">
        <v>15551.13</v>
      </c>
      <c r="E80" s="81">
        <v>161797.57</v>
      </c>
      <c r="G80" s="71" t="s">
        <v>58</v>
      </c>
      <c r="H80" s="72">
        <v>1914648.61</v>
      </c>
      <c r="I80" s="72">
        <v>2174364.39</v>
      </c>
      <c r="J80" s="72">
        <v>-259715.78</v>
      </c>
      <c r="K80" s="79">
        <f>IF(ISERROR((H80-I80)/ABS(I80)),"",(H80-I80)/ABS(I80))</f>
        <v>-0.11944445981292032</v>
      </c>
      <c r="L80" s="72">
        <v>2575000</v>
      </c>
      <c r="M80" s="82">
        <f>H80/L80</f>
        <v>0.74355285825242723</v>
      </c>
      <c r="N80" s="78"/>
    </row>
    <row r="81" spans="1:14" ht="9" x14ac:dyDescent="0.15">
      <c r="A81" s="71" t="s">
        <v>59</v>
      </c>
      <c r="B81" s="72">
        <v>86777.53</v>
      </c>
      <c r="C81" s="72">
        <v>855.19</v>
      </c>
      <c r="D81" s="72">
        <v>33995.089999999997</v>
      </c>
      <c r="E81" s="81">
        <v>119917.43</v>
      </c>
      <c r="G81" s="71" t="s">
        <v>59</v>
      </c>
      <c r="H81" s="72">
        <v>850046.35</v>
      </c>
      <c r="I81" s="72">
        <v>-755559.49</v>
      </c>
      <c r="J81" s="72">
        <v>1605605.84</v>
      </c>
      <c r="K81" s="79">
        <f>IF(ISERROR((H81-I81)/ABS(I81)),"",(H81-I81)/ABS(I81))</f>
        <v>2.1250554870272356</v>
      </c>
      <c r="L81" s="72">
        <v>2150000</v>
      </c>
      <c r="M81" s="82">
        <f>H81/L81</f>
        <v>0.39537039534883722</v>
      </c>
      <c r="N81" s="78"/>
    </row>
    <row r="82" spans="1:14" ht="5.0999999999999996" customHeight="1" x14ac:dyDescent="0.15">
      <c r="A82" s="80"/>
      <c r="B82" s="84"/>
      <c r="C82" s="84"/>
      <c r="D82" s="84"/>
      <c r="E82" s="83"/>
      <c r="G82" s="80"/>
      <c r="H82" s="84"/>
      <c r="I82" s="84"/>
      <c r="J82" s="84"/>
      <c r="K82" s="85"/>
      <c r="L82" s="84"/>
      <c r="M82" s="86"/>
      <c r="N82" s="78"/>
    </row>
    <row r="83" spans="1:14" ht="3" customHeight="1" x14ac:dyDescent="0.15">
      <c r="A83" s="71"/>
      <c r="B83" s="72"/>
      <c r="C83" s="72"/>
      <c r="D83" s="72"/>
      <c r="E83" s="81"/>
      <c r="G83" s="71"/>
      <c r="H83" s="72"/>
      <c r="I83" s="72"/>
      <c r="J83" s="72"/>
      <c r="K83" s="79"/>
      <c r="L83" s="72"/>
      <c r="M83" s="82"/>
      <c r="N83" s="78"/>
    </row>
    <row r="84" spans="1:14" s="11" customFormat="1" ht="9" x14ac:dyDescent="0.15">
      <c r="A84" s="73" t="s">
        <v>80</v>
      </c>
      <c r="B84" s="69">
        <v>1767853.61</v>
      </c>
      <c r="C84" s="69">
        <v>1383.05</v>
      </c>
      <c r="D84" s="69">
        <v>49553.22</v>
      </c>
      <c r="E84" s="88">
        <v>1816023.78</v>
      </c>
      <c r="G84" s="73" t="s">
        <v>80</v>
      </c>
      <c r="H84" s="69">
        <v>10862881.449999999</v>
      </c>
      <c r="I84" s="69">
        <v>9077063.2400000002</v>
      </c>
      <c r="J84" s="69">
        <v>1785818.21</v>
      </c>
      <c r="K84" s="89">
        <f>IF(ISERROR((H84-I84)/ABS(I84)),"",(H84-I84)/ABS(I84))</f>
        <v>0.19673964615894854</v>
      </c>
      <c r="L84" s="69">
        <v>12875000</v>
      </c>
      <c r="M84" s="90">
        <f>H84/L84</f>
        <v>0.84371894757281551</v>
      </c>
      <c r="N84" s="70"/>
    </row>
    <row r="85" spans="1:14" ht="3" customHeight="1" x14ac:dyDescent="0.15">
      <c r="A85" s="80"/>
      <c r="B85" s="84"/>
      <c r="C85" s="84"/>
      <c r="D85" s="84"/>
      <c r="E85" s="83"/>
      <c r="G85" s="80"/>
      <c r="H85" s="84"/>
      <c r="I85" s="84"/>
      <c r="J85" s="84"/>
      <c r="K85" s="85" t="str">
        <f>IF(ISERROR((H85-I85)/ABS(I85)),"",(H85-I85)/ABS(I85))</f>
        <v/>
      </c>
      <c r="L85" s="84"/>
      <c r="M85" s="86"/>
      <c r="N85" s="78"/>
    </row>
    <row r="86" spans="1:14" ht="9.9499999999999993" customHeight="1" x14ac:dyDescent="0.15">
      <c r="A86" s="80"/>
      <c r="B86" s="84"/>
      <c r="C86" s="84"/>
      <c r="D86" s="84"/>
      <c r="E86" s="83"/>
      <c r="G86" s="80"/>
      <c r="H86" s="84"/>
      <c r="I86" s="84"/>
      <c r="J86" s="84"/>
      <c r="K86" s="85" t="str">
        <f>IF(ISERROR((H86-I86)/ABS(I86)),"",(H86-I86)/ABS(I86))</f>
        <v/>
      </c>
      <c r="L86" s="84"/>
      <c r="M86" s="86"/>
      <c r="N86" s="78"/>
    </row>
    <row r="87" spans="1:14" ht="3" customHeight="1" x14ac:dyDescent="0.15">
      <c r="A87" s="71"/>
      <c r="B87" s="72"/>
      <c r="C87" s="72"/>
      <c r="D87" s="72"/>
      <c r="E87" s="81"/>
      <c r="G87" s="71"/>
      <c r="H87" s="72"/>
      <c r="I87" s="72"/>
      <c r="J87" s="72"/>
      <c r="K87" s="79" t="str">
        <f>IF(ISERROR((H87-I87)/ABS(I87)),"",(H87-I87)/ABS(I87))</f>
        <v/>
      </c>
      <c r="L87" s="72"/>
      <c r="M87" s="82"/>
      <c r="N87" s="78"/>
    </row>
    <row r="88" spans="1:14" s="11" customFormat="1" ht="9" x14ac:dyDescent="0.15">
      <c r="A88" s="73" t="s">
        <v>81</v>
      </c>
      <c r="B88" s="69">
        <v>315846176.82999998</v>
      </c>
      <c r="C88" s="69">
        <v>54810499.399999999</v>
      </c>
      <c r="D88" s="69">
        <v>2960243.72</v>
      </c>
      <c r="E88" s="88">
        <v>263995921.15000001</v>
      </c>
      <c r="G88" s="73" t="s">
        <v>81</v>
      </c>
      <c r="H88" s="69">
        <v>2161745736.29</v>
      </c>
      <c r="I88" s="69">
        <v>1971507355.8800001</v>
      </c>
      <c r="J88" s="69">
        <v>190238380.41</v>
      </c>
      <c r="K88" s="89">
        <f>IF(ISERROR((H88-I88)/ABS(I88)),"",(H88-I88)/ABS(I88))</f>
        <v>9.6493872996525148E-2</v>
      </c>
      <c r="L88" s="69">
        <v>2052610094</v>
      </c>
      <c r="M88" s="90">
        <f>H88/L88</f>
        <v>1.0531692027672548</v>
      </c>
      <c r="N88" s="70"/>
    </row>
    <row r="89" spans="1:14" ht="3" customHeight="1" x14ac:dyDescent="0.15">
      <c r="A89" s="80"/>
      <c r="B89" s="84"/>
      <c r="C89" s="84"/>
      <c r="D89" s="84"/>
      <c r="E89" s="83"/>
      <c r="G89" s="80"/>
      <c r="H89" s="84"/>
      <c r="I89" s="84"/>
      <c r="J89" s="84"/>
      <c r="K89" s="85"/>
      <c r="L89" s="84"/>
      <c r="M89" s="86"/>
      <c r="N89" s="78"/>
    </row>
    <row r="90" spans="1:14" ht="5.0999999999999996" customHeight="1" x14ac:dyDescent="0.15">
      <c r="A90" s="71"/>
      <c r="B90" s="72"/>
      <c r="C90" s="72"/>
      <c r="D90" s="72"/>
      <c r="E90" s="81"/>
      <c r="G90" s="71"/>
      <c r="H90" s="72"/>
      <c r="I90" s="72"/>
      <c r="J90" s="72"/>
      <c r="K90" s="79"/>
      <c r="L90" s="72"/>
      <c r="M90" s="82"/>
      <c r="N90" s="78"/>
    </row>
    <row r="91" spans="1:14" ht="9" customHeight="1" x14ac:dyDescent="0.15">
      <c r="A91" s="71" t="s">
        <v>60</v>
      </c>
      <c r="B91" s="72"/>
      <c r="C91" s="72"/>
      <c r="D91" s="72"/>
      <c r="E91" s="81"/>
      <c r="G91" s="71" t="s">
        <v>60</v>
      </c>
      <c r="H91" s="72"/>
      <c r="I91" s="72"/>
      <c r="J91" s="72"/>
      <c r="K91" s="79"/>
      <c r="L91" s="72"/>
      <c r="M91" s="82"/>
      <c r="N91" s="78"/>
    </row>
    <row r="92" spans="1:14" ht="9" x14ac:dyDescent="0.15">
      <c r="A92" s="71" t="s">
        <v>62</v>
      </c>
      <c r="B92" s="72">
        <v>44076647.350000001</v>
      </c>
      <c r="C92" s="72" t="s">
        <v>105</v>
      </c>
      <c r="D92" s="72" t="s">
        <v>105</v>
      </c>
      <c r="E92" s="81">
        <v>44076647.350000001</v>
      </c>
      <c r="G92" s="71" t="s">
        <v>62</v>
      </c>
      <c r="H92" s="72">
        <v>183179478.87</v>
      </c>
      <c r="I92" s="72">
        <v>180678357.72</v>
      </c>
      <c r="J92" s="72">
        <v>2501121.15</v>
      </c>
      <c r="K92" s="79">
        <f>IF(ISERROR((H92-I92)/ABS(I92)),"",(H92-I92)/ABS(I92))</f>
        <v>1.3842948217827127E-2</v>
      </c>
      <c r="L92" s="72">
        <v>180429000</v>
      </c>
      <c r="M92" s="82">
        <f t="shared" ref="M92:M93" si="5">H92/L92</f>
        <v>1.0152441063797948</v>
      </c>
      <c r="N92" s="78"/>
    </row>
    <row r="93" spans="1:14" ht="9" x14ac:dyDescent="0.15">
      <c r="A93" s="71" t="s">
        <v>61</v>
      </c>
      <c r="B93" s="72">
        <v>31490690.34</v>
      </c>
      <c r="C93" s="72" t="s">
        <v>105</v>
      </c>
      <c r="D93" s="72" t="s">
        <v>105</v>
      </c>
      <c r="E93" s="81">
        <v>31490690.34</v>
      </c>
      <c r="G93" s="71" t="s">
        <v>61</v>
      </c>
      <c r="H93" s="72">
        <v>108799268.65000001</v>
      </c>
      <c r="I93" s="72">
        <v>193418004.33000001</v>
      </c>
      <c r="J93" s="72">
        <v>-84618735.680000007</v>
      </c>
      <c r="K93" s="79">
        <f>IF(ISERROR((H93-I93)/ABS(I93)),"",(H93-I93)/ABS(I93))</f>
        <v>-0.43749151467630593</v>
      </c>
      <c r="L93" s="72">
        <v>107155920</v>
      </c>
      <c r="M93" s="82">
        <f t="shared" si="5"/>
        <v>1.0153360509620002</v>
      </c>
      <c r="N93" s="78"/>
    </row>
    <row r="94" spans="1:14" ht="5.0999999999999996" customHeight="1" x14ac:dyDescent="0.15">
      <c r="A94" s="80"/>
      <c r="B94" s="84"/>
      <c r="C94" s="84"/>
      <c r="D94" s="84"/>
      <c r="E94" s="83"/>
      <c r="G94" s="80"/>
      <c r="H94" s="84"/>
      <c r="I94" s="84"/>
      <c r="J94" s="84"/>
      <c r="K94" s="85"/>
      <c r="L94" s="84"/>
      <c r="M94" s="86"/>
      <c r="N94" s="78"/>
    </row>
    <row r="95" spans="1:14" ht="3" customHeight="1" x14ac:dyDescent="0.15">
      <c r="A95" s="80"/>
      <c r="B95" s="72"/>
      <c r="C95" s="72"/>
      <c r="D95" s="72"/>
      <c r="E95" s="81"/>
      <c r="G95" s="71"/>
      <c r="H95" s="72"/>
      <c r="I95" s="72"/>
      <c r="J95" s="72"/>
      <c r="K95" s="79"/>
      <c r="L95" s="72"/>
      <c r="M95" s="82"/>
      <c r="N95" s="78"/>
    </row>
    <row r="96" spans="1:14" s="11" customFormat="1" ht="9" x14ac:dyDescent="0.15">
      <c r="A96" s="73" t="s">
        <v>45</v>
      </c>
      <c r="B96" s="69">
        <v>75567337.689999998</v>
      </c>
      <c r="C96" s="69" t="s">
        <v>105</v>
      </c>
      <c r="D96" s="69" t="s">
        <v>105</v>
      </c>
      <c r="E96" s="88">
        <v>75567337.689999998</v>
      </c>
      <c r="G96" s="73" t="s">
        <v>45</v>
      </c>
      <c r="H96" s="69">
        <v>291978747.51999998</v>
      </c>
      <c r="I96" s="69">
        <v>374096362.05000001</v>
      </c>
      <c r="J96" s="69">
        <v>-82117614.530000001</v>
      </c>
      <c r="K96" s="89">
        <f>IF(ISERROR((H96-I96)/ABS(I96)),"",(H96-I96)/ABS(I96))</f>
        <v>-0.21950925713365949</v>
      </c>
      <c r="L96" s="69">
        <v>287584920</v>
      </c>
      <c r="M96" s="90">
        <f>H96/L96</f>
        <v>1.0152783654998321</v>
      </c>
      <c r="N96" s="70"/>
    </row>
    <row r="97" spans="1:14" ht="3" customHeight="1" x14ac:dyDescent="0.15">
      <c r="A97" s="80"/>
      <c r="B97" s="84"/>
      <c r="C97" s="84"/>
      <c r="D97" s="84"/>
      <c r="E97" s="83"/>
      <c r="G97" s="80"/>
      <c r="H97" s="84"/>
      <c r="I97" s="84"/>
      <c r="J97" s="84"/>
      <c r="K97" s="85"/>
      <c r="L97" s="84"/>
      <c r="M97" s="86"/>
      <c r="N97" s="78"/>
    </row>
    <row r="98" spans="1:14" ht="5.0999999999999996" customHeight="1" x14ac:dyDescent="0.15">
      <c r="A98" s="71"/>
      <c r="B98" s="72"/>
      <c r="C98" s="72"/>
      <c r="D98" s="72"/>
      <c r="E98" s="81"/>
      <c r="G98" s="71"/>
      <c r="H98" s="72"/>
      <c r="I98" s="72"/>
      <c r="J98" s="72"/>
      <c r="K98" s="79"/>
      <c r="L98" s="72"/>
      <c r="M98" s="82"/>
      <c r="N98" s="78"/>
    </row>
    <row r="99" spans="1:14" ht="9" customHeight="1" x14ac:dyDescent="0.15">
      <c r="A99" s="71" t="s">
        <v>38</v>
      </c>
      <c r="B99" s="72"/>
      <c r="C99" s="72"/>
      <c r="D99" s="72"/>
      <c r="E99" s="81"/>
      <c r="G99" s="71" t="s">
        <v>38</v>
      </c>
      <c r="H99" s="72"/>
      <c r="I99" s="72"/>
      <c r="J99" s="72"/>
      <c r="K99" s="79"/>
      <c r="L99" s="72"/>
      <c r="M99" s="82"/>
      <c r="N99" s="78"/>
    </row>
    <row r="100" spans="1:14" ht="9" customHeight="1" x14ac:dyDescent="0.15">
      <c r="A100" s="71" t="s">
        <v>82</v>
      </c>
      <c r="B100" s="72"/>
      <c r="C100" s="72"/>
      <c r="D100" s="72"/>
      <c r="E100" s="81"/>
      <c r="G100" s="71" t="s">
        <v>82</v>
      </c>
      <c r="H100" s="72"/>
      <c r="I100" s="72"/>
      <c r="J100" s="72"/>
      <c r="K100" s="79"/>
      <c r="L100" s="72"/>
      <c r="M100" s="82"/>
      <c r="N100" s="78"/>
    </row>
    <row r="101" spans="1:14" ht="9" x14ac:dyDescent="0.15">
      <c r="A101" s="71" t="s">
        <v>43</v>
      </c>
      <c r="B101" s="72">
        <v>6629.3</v>
      </c>
      <c r="C101" s="72" t="s">
        <v>105</v>
      </c>
      <c r="D101" s="72" t="s">
        <v>105</v>
      </c>
      <c r="E101" s="81">
        <v>6629.3</v>
      </c>
      <c r="G101" s="71" t="s">
        <v>43</v>
      </c>
      <c r="H101" s="72">
        <v>31761.37</v>
      </c>
      <c r="I101" s="72">
        <v>43094.51</v>
      </c>
      <c r="J101" s="72">
        <v>-11333.14</v>
      </c>
      <c r="K101" s="79">
        <f>IF(ISERROR((H101-I101)/ABS(I101)),"",(H101-I101)/ABS(I101))</f>
        <v>-0.2629833823380287</v>
      </c>
      <c r="L101" s="72">
        <v>40771</v>
      </c>
      <c r="M101" s="82">
        <f t="shared" ref="M101:M102" si="6">H101/L101</f>
        <v>0.77901866522773533</v>
      </c>
      <c r="N101" s="78"/>
    </row>
    <row r="102" spans="1:14" ht="9" x14ac:dyDescent="0.15">
      <c r="A102" s="71" t="s">
        <v>89</v>
      </c>
      <c r="B102" s="72">
        <v>294428.49</v>
      </c>
      <c r="C102" s="72" t="s">
        <v>105</v>
      </c>
      <c r="D102" s="72" t="s">
        <v>105</v>
      </c>
      <c r="E102" s="81">
        <v>294428.49</v>
      </c>
      <c r="G102" s="71" t="s">
        <v>8</v>
      </c>
      <c r="H102" s="72">
        <v>7376483.7599999998</v>
      </c>
      <c r="I102" s="72">
        <v>6719422.4800000004</v>
      </c>
      <c r="J102" s="72">
        <v>657061.28</v>
      </c>
      <c r="K102" s="79">
        <f>IF(ISERROR((H102-I102)/ABS(I102)),"",(H102-I102)/ABS(I102))</f>
        <v>9.7785379912590245E-2</v>
      </c>
      <c r="L102" s="72">
        <v>7365449</v>
      </c>
      <c r="M102" s="82">
        <f t="shared" si="6"/>
        <v>1.0014981788618724</v>
      </c>
      <c r="N102" s="78"/>
    </row>
    <row r="103" spans="1:14" ht="9" x14ac:dyDescent="0.15">
      <c r="A103" s="71" t="s">
        <v>4</v>
      </c>
      <c r="B103" s="72"/>
      <c r="C103" s="72"/>
      <c r="D103" s="72"/>
      <c r="E103" s="81"/>
      <c r="G103" s="71" t="s">
        <v>4</v>
      </c>
      <c r="H103" s="72"/>
      <c r="I103" s="72"/>
      <c r="J103" s="72"/>
      <c r="K103" s="79"/>
      <c r="L103" s="72"/>
      <c r="M103" s="82"/>
      <c r="N103" s="78"/>
    </row>
    <row r="104" spans="1:14" ht="9" x14ac:dyDescent="0.15">
      <c r="A104" s="71" t="s">
        <v>87</v>
      </c>
      <c r="B104" s="72">
        <v>705.36</v>
      </c>
      <c r="C104" s="72" t="s">
        <v>105</v>
      </c>
      <c r="D104" s="72" t="s">
        <v>105</v>
      </c>
      <c r="E104" s="81">
        <v>705.36</v>
      </c>
      <c r="G104" s="71" t="s">
        <v>43</v>
      </c>
      <c r="H104" s="72">
        <v>6829.4</v>
      </c>
      <c r="I104" s="72">
        <v>681.05</v>
      </c>
      <c r="J104" s="72">
        <v>6148.35</v>
      </c>
      <c r="K104" s="79">
        <f>IF(ISERROR((H104-I104)/ABS(I104)),"",(H104-I104)/ABS(I104))</f>
        <v>9.02775126642684</v>
      </c>
      <c r="L104" s="72">
        <v>1003</v>
      </c>
      <c r="M104" s="82">
        <f t="shared" ref="M104:M106" si="7">H104/L104</f>
        <v>6.8089730807577267</v>
      </c>
      <c r="N104" s="78"/>
    </row>
    <row r="105" spans="1:14" ht="9" x14ac:dyDescent="0.15">
      <c r="A105" s="92" t="s">
        <v>91</v>
      </c>
      <c r="B105" s="72" t="s">
        <v>105</v>
      </c>
      <c r="C105" s="72">
        <v>8267447.9299999997</v>
      </c>
      <c r="D105" s="72" t="s">
        <v>105</v>
      </c>
      <c r="E105" s="81">
        <v>-8267447.9299999997</v>
      </c>
      <c r="G105" s="93" t="s">
        <v>90</v>
      </c>
      <c r="H105" s="72">
        <v>-63907098.409999996</v>
      </c>
      <c r="I105" s="72">
        <v>-56658808.409999996</v>
      </c>
      <c r="J105" s="72">
        <v>-7248290</v>
      </c>
      <c r="K105" s="79">
        <f>IF(ISERROR((H105-I105)/ABS(I105)),"",(H105-I105)/ABS(I105))</f>
        <v>-0.12792874053314388</v>
      </c>
      <c r="L105" s="72">
        <v>-59891923</v>
      </c>
      <c r="M105" s="82">
        <f t="shared" si="7"/>
        <v>1.0670403488296742</v>
      </c>
      <c r="N105" s="78"/>
    </row>
    <row r="106" spans="1:14" ht="9" x14ac:dyDescent="0.15">
      <c r="A106" s="71" t="s">
        <v>88</v>
      </c>
      <c r="B106" s="72">
        <v>34023.629999999997</v>
      </c>
      <c r="C106" s="72" t="s">
        <v>105</v>
      </c>
      <c r="D106" s="72" t="s">
        <v>105</v>
      </c>
      <c r="E106" s="81">
        <v>34023.629999999997</v>
      </c>
      <c r="G106" s="71" t="s">
        <v>88</v>
      </c>
      <c r="H106" s="72">
        <v>26121.1</v>
      </c>
      <c r="I106" s="72">
        <v>-316884.15999999997</v>
      </c>
      <c r="J106" s="72">
        <v>343005.26</v>
      </c>
      <c r="K106" s="79">
        <f>IF(ISERROR((H106-I106)/ABS(I106)),"",(H106-I106)/ABS(I106))</f>
        <v>1.0824310688170717</v>
      </c>
      <c r="L106" s="72">
        <v>-342281</v>
      </c>
      <c r="M106" s="82">
        <f t="shared" si="7"/>
        <v>-7.6314782298754533E-2</v>
      </c>
      <c r="N106" s="78"/>
    </row>
    <row r="107" spans="1:14" ht="9" x14ac:dyDescent="0.15">
      <c r="A107" s="71" t="s">
        <v>55</v>
      </c>
      <c r="B107" s="72"/>
      <c r="C107" s="72"/>
      <c r="D107" s="72"/>
      <c r="E107" s="81"/>
      <c r="G107" s="71" t="s">
        <v>55</v>
      </c>
      <c r="H107" s="69"/>
      <c r="I107" s="72"/>
      <c r="J107" s="72"/>
      <c r="K107" s="79"/>
      <c r="L107" s="72"/>
      <c r="M107" s="82"/>
      <c r="N107" s="78"/>
    </row>
    <row r="108" spans="1:14" ht="9" x14ac:dyDescent="0.15">
      <c r="A108" s="71" t="s">
        <v>89</v>
      </c>
      <c r="B108" s="72" t="s">
        <v>105</v>
      </c>
      <c r="C108" s="72">
        <v>196744.19</v>
      </c>
      <c r="D108" s="72" t="s">
        <v>105</v>
      </c>
      <c r="E108" s="81">
        <v>-196744.19</v>
      </c>
      <c r="G108" s="71" t="s">
        <v>8</v>
      </c>
      <c r="H108" s="72">
        <v>3423026.16</v>
      </c>
      <c r="I108" s="72">
        <v>4946598.04</v>
      </c>
      <c r="J108" s="72">
        <v>-1523571.88</v>
      </c>
      <c r="K108" s="79">
        <f>IF(ISERROR((H108-I108)/ABS(I108)),"",(H108-I108)/ABS(I108))</f>
        <v>-0.30800397923579814</v>
      </c>
      <c r="L108" s="72">
        <v>5252580</v>
      </c>
      <c r="M108" s="82">
        <f>H108/L108</f>
        <v>0.65168472636304442</v>
      </c>
      <c r="N108" s="78"/>
    </row>
    <row r="109" spans="1:14" ht="9" x14ac:dyDescent="0.15">
      <c r="A109" s="71" t="s">
        <v>5</v>
      </c>
      <c r="B109" s="72"/>
      <c r="C109" s="72"/>
      <c r="D109" s="72"/>
      <c r="E109" s="81"/>
      <c r="G109" s="71" t="s">
        <v>5</v>
      </c>
      <c r="H109" s="72"/>
      <c r="I109" s="72"/>
      <c r="J109" s="72"/>
      <c r="K109" s="79"/>
      <c r="L109" s="72"/>
      <c r="M109" s="82"/>
      <c r="N109" s="78"/>
    </row>
    <row r="110" spans="1:14" ht="9" x14ac:dyDescent="0.15">
      <c r="A110" s="71" t="s">
        <v>87</v>
      </c>
      <c r="B110" s="72">
        <v>6587.09</v>
      </c>
      <c r="C110" s="72" t="s">
        <v>105</v>
      </c>
      <c r="D110" s="72" t="s">
        <v>105</v>
      </c>
      <c r="E110" s="81">
        <v>6587.09</v>
      </c>
      <c r="G110" s="71" t="s">
        <v>43</v>
      </c>
      <c r="H110" s="72">
        <v>37793.78</v>
      </c>
      <c r="I110" s="72">
        <v>39525.99</v>
      </c>
      <c r="J110" s="72">
        <v>-1732.21</v>
      </c>
      <c r="K110" s="79">
        <f>IF(ISERROR((H110-I110)/ABS(I110)),"",(H110-I110)/ABS(I110))</f>
        <v>-4.3824582255877695E-2</v>
      </c>
      <c r="L110" s="72">
        <v>38798</v>
      </c>
      <c r="M110" s="82">
        <f t="shared" ref="M110:M111" si="8">H110/L110</f>
        <v>0.9741167070467549</v>
      </c>
      <c r="N110" s="78"/>
    </row>
    <row r="111" spans="1:14" ht="9" x14ac:dyDescent="0.15">
      <c r="A111" s="71" t="s">
        <v>89</v>
      </c>
      <c r="B111" s="72">
        <v>235633.48</v>
      </c>
      <c r="C111" s="72" t="s">
        <v>105</v>
      </c>
      <c r="D111" s="72" t="s">
        <v>105</v>
      </c>
      <c r="E111" s="81">
        <v>235633.48</v>
      </c>
      <c r="G111" s="71" t="s">
        <v>8</v>
      </c>
      <c r="H111" s="72">
        <v>3364096.65</v>
      </c>
      <c r="I111" s="72">
        <v>2842591.45</v>
      </c>
      <c r="J111" s="72">
        <v>521505.2</v>
      </c>
      <c r="K111" s="79">
        <f>IF(ISERROR((H111-I111)/ABS(I111)),"",(H111-I111)/ABS(I111))</f>
        <v>0.18346118644661361</v>
      </c>
      <c r="L111" s="72">
        <v>2862862</v>
      </c>
      <c r="M111" s="82">
        <f t="shared" si="8"/>
        <v>1.1750816665281107</v>
      </c>
      <c r="N111" s="78"/>
    </row>
    <row r="112" spans="1:14" ht="5.0999999999999996" customHeight="1" x14ac:dyDescent="0.15">
      <c r="A112" s="80"/>
      <c r="B112" s="84"/>
      <c r="C112" s="84"/>
      <c r="D112" s="84"/>
      <c r="E112" s="83"/>
      <c r="G112" s="80"/>
      <c r="H112" s="84"/>
      <c r="I112" s="84"/>
      <c r="J112" s="84"/>
      <c r="K112" s="85"/>
      <c r="L112" s="84"/>
      <c r="M112" s="86"/>
      <c r="N112" s="78"/>
    </row>
    <row r="113" spans="1:14" ht="3" customHeight="1" x14ac:dyDescent="0.15">
      <c r="A113" s="71"/>
      <c r="B113" s="72"/>
      <c r="C113" s="72"/>
      <c r="D113" s="72"/>
      <c r="E113" s="81"/>
      <c r="G113" s="71"/>
      <c r="H113" s="72"/>
      <c r="I113" s="72"/>
      <c r="J113" s="72"/>
      <c r="K113" s="79"/>
      <c r="L113" s="72"/>
      <c r="M113" s="82"/>
      <c r="N113" s="78"/>
    </row>
    <row r="114" spans="1:14" s="11" customFormat="1" ht="9" x14ac:dyDescent="0.15">
      <c r="A114" s="73" t="s">
        <v>46</v>
      </c>
      <c r="B114" s="69">
        <v>578007.35</v>
      </c>
      <c r="C114" s="69">
        <v>8464192.1199999992</v>
      </c>
      <c r="D114" s="69" t="s">
        <v>105</v>
      </c>
      <c r="E114" s="88">
        <v>-7886184.7699999996</v>
      </c>
      <c r="G114" s="73" t="s">
        <v>46</v>
      </c>
      <c r="H114" s="69">
        <v>-49640986.189999998</v>
      </c>
      <c r="I114" s="69">
        <v>-42383779.049999997</v>
      </c>
      <c r="J114" s="69">
        <v>-7257207.1399999997</v>
      </c>
      <c r="K114" s="89">
        <f>IF(ISERROR((H114-I114)/ABS(I114)),"",(H114-I114)/ABS(I114))</f>
        <v>-0.1712260516325998</v>
      </c>
      <c r="L114" s="69">
        <v>-44672741</v>
      </c>
      <c r="M114" s="90">
        <f>H114/L114</f>
        <v>1.1112142456179261</v>
      </c>
      <c r="N114" s="70"/>
    </row>
    <row r="115" spans="1:14" ht="3" customHeight="1" x14ac:dyDescent="0.15">
      <c r="A115" s="80"/>
      <c r="B115" s="84"/>
      <c r="C115" s="84"/>
      <c r="D115" s="84"/>
      <c r="E115" s="83"/>
      <c r="G115" s="80"/>
      <c r="H115" s="84"/>
      <c r="I115" s="84"/>
      <c r="J115" s="84"/>
      <c r="K115" s="85"/>
      <c r="L115" s="84"/>
      <c r="M115" s="86"/>
      <c r="N115" s="78"/>
    </row>
    <row r="116" spans="1:14" ht="8.1" customHeight="1" x14ac:dyDescent="0.15">
      <c r="A116" s="80"/>
      <c r="B116" s="84"/>
      <c r="C116" s="84"/>
      <c r="D116" s="84"/>
      <c r="E116" s="83"/>
      <c r="G116" s="80"/>
      <c r="H116" s="84"/>
      <c r="I116" s="84"/>
      <c r="J116" s="84"/>
      <c r="K116" s="85"/>
      <c r="L116" s="84"/>
      <c r="M116" s="86"/>
      <c r="N116" s="78"/>
    </row>
    <row r="117" spans="1:14" ht="3" customHeight="1" x14ac:dyDescent="0.15">
      <c r="A117" s="71"/>
      <c r="B117" s="72"/>
      <c r="C117" s="72"/>
      <c r="D117" s="72"/>
      <c r="E117" s="81"/>
      <c r="G117" s="71"/>
      <c r="H117" s="72"/>
      <c r="I117" s="72"/>
      <c r="J117" s="72"/>
      <c r="K117" s="79"/>
      <c r="L117" s="72"/>
      <c r="M117" s="82"/>
      <c r="N117" s="78"/>
    </row>
    <row r="118" spans="1:14" s="11" customFormat="1" ht="9" x14ac:dyDescent="0.15">
      <c r="A118" s="73" t="s">
        <v>83</v>
      </c>
      <c r="B118" s="69">
        <v>76145345.040000007</v>
      </c>
      <c r="C118" s="69">
        <v>8464192.1199999992</v>
      </c>
      <c r="D118" s="69" t="s">
        <v>105</v>
      </c>
      <c r="E118" s="88">
        <v>67681152.920000002</v>
      </c>
      <c r="G118" s="73" t="s">
        <v>83</v>
      </c>
      <c r="H118" s="69">
        <v>242337761.33000001</v>
      </c>
      <c r="I118" s="69">
        <v>331712583</v>
      </c>
      <c r="J118" s="69">
        <v>-89374821.670000002</v>
      </c>
      <c r="K118" s="89">
        <f>IF(ISERROR((H118-I118)/ABS(I118)),"",(H118-I118)/ABS(I118))</f>
        <v>-0.26943452329030276</v>
      </c>
      <c r="L118" s="69">
        <v>242912179</v>
      </c>
      <c r="M118" s="90">
        <f>H118/L118</f>
        <v>0.99763528666053425</v>
      </c>
      <c r="N118" s="70"/>
    </row>
    <row r="119" spans="1:14" ht="3" customHeight="1" x14ac:dyDescent="0.15">
      <c r="A119" s="80"/>
      <c r="B119" s="84"/>
      <c r="C119" s="84"/>
      <c r="D119" s="84"/>
      <c r="E119" s="83"/>
      <c r="G119" s="80"/>
      <c r="H119" s="84"/>
      <c r="I119" s="84"/>
      <c r="J119" s="84"/>
      <c r="K119" s="85"/>
      <c r="L119" s="84"/>
      <c r="M119" s="86"/>
      <c r="N119" s="78"/>
    </row>
    <row r="120" spans="1:14" ht="8.1" customHeight="1" x14ac:dyDescent="0.15">
      <c r="A120" s="77"/>
      <c r="B120" s="84"/>
      <c r="C120" s="84"/>
      <c r="D120" s="84"/>
      <c r="E120" s="83"/>
      <c r="G120" s="76"/>
      <c r="H120" s="84"/>
      <c r="I120" s="84"/>
      <c r="J120" s="84"/>
      <c r="K120" s="85"/>
      <c r="L120" s="84"/>
      <c r="M120" s="86"/>
      <c r="N120" s="78"/>
    </row>
    <row r="121" spans="1:14" ht="3" customHeight="1" x14ac:dyDescent="0.15">
      <c r="A121" s="71"/>
      <c r="B121" s="72"/>
      <c r="C121" s="72"/>
      <c r="D121" s="72"/>
      <c r="E121" s="81"/>
      <c r="G121" s="71"/>
      <c r="H121" s="72"/>
      <c r="I121" s="72"/>
      <c r="J121" s="72"/>
      <c r="K121" s="94"/>
      <c r="L121" s="72"/>
      <c r="M121" s="82"/>
      <c r="N121" s="78"/>
    </row>
    <row r="122" spans="1:14" s="11" customFormat="1" ht="9" x14ac:dyDescent="0.15">
      <c r="A122" s="73" t="s">
        <v>9</v>
      </c>
      <c r="B122" s="69">
        <v>391991521.87</v>
      </c>
      <c r="C122" s="69">
        <v>63274691.520000003</v>
      </c>
      <c r="D122" s="69">
        <v>2960243.72</v>
      </c>
      <c r="E122" s="88">
        <v>331677074.06999999</v>
      </c>
      <c r="G122" s="73" t="s">
        <v>9</v>
      </c>
      <c r="H122" s="69">
        <v>2404083497.6199999</v>
      </c>
      <c r="I122" s="69">
        <v>2303219938.8800001</v>
      </c>
      <c r="J122" s="69">
        <v>100863558.73999999</v>
      </c>
      <c r="K122" s="89">
        <f>IF(ISERROR((H122-I122)/ABS(I122)),"",(H122-I122)/ABS(I122))</f>
        <v>4.3792412976872398E-2</v>
      </c>
      <c r="L122" s="69">
        <v>2295522273</v>
      </c>
      <c r="M122" s="90">
        <f>H122/L122</f>
        <v>1.0472926034728132</v>
      </c>
      <c r="N122" s="70"/>
    </row>
    <row r="123" spans="1:14" ht="3" customHeight="1" x14ac:dyDescent="0.15">
      <c r="A123" s="76"/>
      <c r="B123" s="84"/>
      <c r="C123" s="84"/>
      <c r="D123" s="84"/>
      <c r="E123" s="83"/>
      <c r="G123" s="76"/>
      <c r="H123" s="84"/>
      <c r="I123" s="84"/>
      <c r="J123" s="84"/>
      <c r="K123" s="95"/>
      <c r="L123" s="84"/>
      <c r="M123" s="96"/>
      <c r="N123" s="78"/>
    </row>
    <row r="124" spans="1:14" ht="6" customHeight="1" x14ac:dyDescent="0.15">
      <c r="A124" s="78"/>
      <c r="B124" s="97"/>
      <c r="C124" s="97"/>
      <c r="D124" s="97"/>
      <c r="E124" s="97"/>
      <c r="G124" s="78"/>
      <c r="H124" s="97"/>
      <c r="I124" s="97"/>
      <c r="J124" s="97"/>
      <c r="K124" s="78"/>
      <c r="L124" s="97"/>
      <c r="M124" s="78"/>
      <c r="N124" s="78"/>
    </row>
    <row r="125" spans="1:14" ht="9" customHeight="1" x14ac:dyDescent="0.15">
      <c r="A125" s="64" t="s">
        <v>84</v>
      </c>
      <c r="B125" s="65">
        <v>-10818008.710000001</v>
      </c>
      <c r="C125" s="38"/>
      <c r="D125" s="97"/>
      <c r="E125" s="98"/>
      <c r="G125" s="64" t="s">
        <v>84</v>
      </c>
      <c r="H125" s="65" t="s">
        <v>105</v>
      </c>
      <c r="I125" s="38"/>
      <c r="J125" s="97"/>
      <c r="K125" s="78"/>
      <c r="L125" s="97"/>
      <c r="M125" s="78"/>
      <c r="N125" s="78"/>
    </row>
    <row r="126" spans="1:14" ht="9.75" customHeight="1" x14ac:dyDescent="0.15">
      <c r="A126" s="101" t="s">
        <v>160</v>
      </c>
      <c r="B126" s="101"/>
      <c r="C126" s="101"/>
      <c r="D126" s="101"/>
      <c r="E126" s="101"/>
      <c r="F126" s="6"/>
      <c r="G126" s="101" t="str">
        <f>+A126</f>
        <v>Vitoria-Gasteizen, 2019ko URTARRILAREN 21n / Vitoria-Gasteiz, 21 de ENERO DE 2019</v>
      </c>
      <c r="H126" s="101"/>
      <c r="I126" s="101"/>
      <c r="J126" s="101"/>
      <c r="K126" s="101"/>
      <c r="L126" s="101"/>
      <c r="M126" s="101"/>
    </row>
    <row r="127" spans="1:14" ht="8.1" customHeight="1" x14ac:dyDescent="0.15">
      <c r="A127" s="51"/>
      <c r="B127" s="51"/>
      <c r="C127" s="51"/>
      <c r="D127" s="51"/>
      <c r="E127" s="51"/>
      <c r="F127" s="6"/>
      <c r="G127" s="51"/>
      <c r="H127" s="51"/>
      <c r="I127" s="51"/>
      <c r="J127" s="51"/>
      <c r="K127" s="51"/>
      <c r="L127" s="51"/>
      <c r="M127" s="51"/>
    </row>
    <row r="128" spans="1:14" ht="8.25" customHeight="1" x14ac:dyDescent="0.15">
      <c r="A128" s="99" t="s">
        <v>41</v>
      </c>
      <c r="B128" s="47"/>
      <c r="C128" s="100" t="s">
        <v>42</v>
      </c>
      <c r="D128" s="49"/>
      <c r="E128" s="47"/>
      <c r="G128" s="99" t="s">
        <v>39</v>
      </c>
      <c r="H128" s="52"/>
      <c r="I128" s="48"/>
      <c r="J128" s="68" t="s">
        <v>40</v>
      </c>
      <c r="K128" s="47"/>
      <c r="L128" s="48"/>
      <c r="M128" s="50"/>
    </row>
    <row r="129" spans="1:13" ht="9" customHeight="1" x14ac:dyDescent="0.15">
      <c r="A129" s="99" t="s">
        <v>15</v>
      </c>
      <c r="C129" s="68" t="s">
        <v>93</v>
      </c>
      <c r="D129" s="14"/>
      <c r="E129" s="14"/>
      <c r="G129" s="99" t="s">
        <v>15</v>
      </c>
      <c r="H129" s="14"/>
      <c r="I129" s="14"/>
      <c r="J129" s="68" t="s">
        <v>92</v>
      </c>
      <c r="L129" s="14"/>
    </row>
    <row r="130" spans="1:13" ht="9" customHeight="1" x14ac:dyDescent="0.15">
      <c r="A130" s="99"/>
      <c r="C130" s="68"/>
      <c r="D130" s="14"/>
      <c r="E130" s="14"/>
      <c r="G130" s="99"/>
      <c r="H130" s="14"/>
      <c r="I130" s="14"/>
      <c r="J130" s="68"/>
      <c r="L130" s="14"/>
    </row>
    <row r="131" spans="1:13" ht="9" customHeight="1" x14ac:dyDescent="0.15">
      <c r="A131" s="99"/>
      <c r="C131" s="68"/>
      <c r="D131" s="14"/>
      <c r="E131" s="14"/>
      <c r="G131" s="99"/>
      <c r="H131" s="14"/>
      <c r="I131" s="14"/>
      <c r="J131" s="68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17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  <c r="G238" s="2"/>
      <c r="H238" s="2"/>
      <c r="I238" s="2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2:13" ht="9" x14ac:dyDescent="0.15">
      <c r="L266" s="2"/>
      <c r="M266" s="13"/>
    </row>
  </sheetData>
  <mergeCells count="2">
    <mergeCell ref="A126:E126"/>
    <mergeCell ref="G126:M126"/>
  </mergeCells>
  <printOptions horizontalCentered="1" gridLinesSet="0"/>
  <pageMargins left="0" right="0" top="0" bottom="0" header="0" footer="3.937007874015748E-2"/>
  <pageSetup paperSize="9" scale="84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4337" r:id="rId4">
          <objectPr defaultSize="0" autoPict="0" r:id="rId5">
            <anchor moveWithCells="1" sizeWithCells="1">
              <from>
                <xdr:col>4</xdr:col>
                <xdr:colOff>161925</xdr:colOff>
                <xdr:row>123</xdr:row>
                <xdr:rowOff>57150</xdr:rowOff>
              </from>
              <to>
                <xdr:col>4</xdr:col>
                <xdr:colOff>561975</xdr:colOff>
                <xdr:row>131</xdr:row>
                <xdr:rowOff>66675</xdr:rowOff>
              </to>
            </anchor>
          </objectPr>
        </oleObject>
      </mc:Choice>
      <mc:Fallback>
        <oleObject progId="Word.Picture.8" shapeId="14337" r:id="rId4"/>
      </mc:Fallback>
    </mc:AlternateContent>
    <mc:AlternateContent xmlns:mc="http://schemas.openxmlformats.org/markup-compatibility/2006">
      <mc:Choice Requires="x14">
        <oleObject progId="Word.Picture.8" shapeId="14338" r:id="rId6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381000</xdr:colOff>
                <xdr:row>131</xdr:row>
                <xdr:rowOff>95250</xdr:rowOff>
              </to>
            </anchor>
          </objectPr>
        </oleObject>
      </mc:Choice>
      <mc:Fallback>
        <oleObject progId="Word.Picture.8" shapeId="14338" r:id="rId6"/>
      </mc:Fallback>
    </mc:AlternateContent>
    <mc:AlternateContent xmlns:mc="http://schemas.openxmlformats.org/markup-compatibility/2006">
      <mc:Choice Requires="x14">
        <oleObject progId="Word.Picture.8" shapeId="14339" r:id="rId7">
          <objectPr defaultSize="0" r:id="rId8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0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14339" r:id="rId7"/>
      </mc:Fallback>
    </mc:AlternateContent>
    <mc:AlternateContent xmlns:mc="http://schemas.openxmlformats.org/markup-compatibility/2006">
      <mc:Choice Requires="x14">
        <oleObject progId="Word.Picture.8" shapeId="14340" r:id="rId9">
          <objectPr defaultSize="0" r:id="rId8">
            <anchor moveWithCells="1" sizeWithCells="1">
              <from>
                <xdr:col>6</xdr:col>
                <xdr:colOff>0</xdr:colOff>
                <xdr:row>0</xdr:row>
                <xdr:rowOff>19050</xdr:rowOff>
              </from>
              <to>
                <xdr:col>6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14340" r:id="rId9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66"/>
  <sheetViews>
    <sheetView showGridLines="0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4.42578125" style="1" customWidth="1"/>
    <col min="8" max="8" width="14.5703125" style="1" customWidth="1"/>
    <col min="9" max="9" width="14.140625" style="1" customWidth="1"/>
    <col min="10" max="10" width="9.5703125" style="1" customWidth="1"/>
    <col min="11" max="11" width="8.140625" style="1" customWidth="1"/>
    <col min="12" max="12" width="11.14062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>
      <c r="B2" s="70"/>
      <c r="J2" s="70" t="s">
        <v>96</v>
      </c>
    </row>
    <row r="3" spans="1:14" ht="8.1" customHeight="1" x14ac:dyDescent="0.15">
      <c r="B3" s="70" t="s">
        <v>104</v>
      </c>
      <c r="J3" s="70" t="s">
        <v>95</v>
      </c>
    </row>
    <row r="4" spans="1:14" ht="8.1" customHeight="1" x14ac:dyDescent="0.15">
      <c r="B4" s="70" t="s">
        <v>103</v>
      </c>
    </row>
    <row r="5" spans="1:14" ht="8.1" customHeight="1" x14ac:dyDescent="0.15"/>
    <row r="6" spans="1:14" ht="8.1" customHeight="1" x14ac:dyDescent="0.15"/>
    <row r="7" spans="1:14" x14ac:dyDescent="0.15">
      <c r="E7" s="16" t="s">
        <v>94</v>
      </c>
      <c r="M7" s="16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2" t="s">
        <v>106</v>
      </c>
      <c r="B9" s="73" t="s">
        <v>26</v>
      </c>
      <c r="C9" s="73" t="s">
        <v>16</v>
      </c>
      <c r="D9" s="73" t="s">
        <v>28</v>
      </c>
      <c r="E9" s="74" t="s">
        <v>17</v>
      </c>
      <c r="G9" s="62" t="s">
        <v>107</v>
      </c>
      <c r="H9" s="73" t="s">
        <v>19</v>
      </c>
      <c r="I9" s="73" t="s">
        <v>29</v>
      </c>
      <c r="J9" s="73" t="s">
        <v>20</v>
      </c>
      <c r="K9" s="73" t="s">
        <v>21</v>
      </c>
      <c r="L9" s="73" t="s">
        <v>33</v>
      </c>
      <c r="M9" s="74" t="s">
        <v>24</v>
      </c>
      <c r="N9" s="70"/>
    </row>
    <row r="10" spans="1:14" s="11" customFormat="1" ht="10.5" x14ac:dyDescent="0.15">
      <c r="A10" s="63"/>
      <c r="B10" s="73" t="s">
        <v>27</v>
      </c>
      <c r="C10" s="73"/>
      <c r="D10" s="73" t="s">
        <v>26</v>
      </c>
      <c r="E10" s="74"/>
      <c r="G10" s="63"/>
      <c r="H10" s="73" t="s">
        <v>31</v>
      </c>
      <c r="I10" s="73" t="s">
        <v>35</v>
      </c>
      <c r="J10" s="73"/>
      <c r="K10" s="73"/>
      <c r="L10" s="73" t="s">
        <v>34</v>
      </c>
      <c r="M10" s="74"/>
      <c r="N10" s="70"/>
    </row>
    <row r="11" spans="1:14" s="11" customFormat="1" ht="10.5" x14ac:dyDescent="0.15">
      <c r="A11" s="63" t="s">
        <v>108</v>
      </c>
      <c r="B11" s="73" t="s">
        <v>25</v>
      </c>
      <c r="C11" s="73" t="s">
        <v>13</v>
      </c>
      <c r="D11" s="73" t="s">
        <v>14</v>
      </c>
      <c r="E11" s="74" t="s">
        <v>18</v>
      </c>
      <c r="G11" s="62" t="s">
        <v>109</v>
      </c>
      <c r="H11" s="73" t="s">
        <v>32</v>
      </c>
      <c r="I11" s="73" t="s">
        <v>30</v>
      </c>
      <c r="J11" s="73" t="s">
        <v>12</v>
      </c>
      <c r="K11" s="73" t="s">
        <v>22</v>
      </c>
      <c r="L11" s="73" t="s">
        <v>23</v>
      </c>
      <c r="M11" s="74" t="s">
        <v>36</v>
      </c>
      <c r="N11" s="70"/>
    </row>
    <row r="12" spans="1:14" ht="5.0999999999999996" customHeight="1" x14ac:dyDescent="0.15">
      <c r="A12" s="7"/>
      <c r="B12" s="5"/>
      <c r="C12" s="5"/>
      <c r="D12" s="5"/>
      <c r="E12" s="9"/>
      <c r="G12" s="75"/>
      <c r="H12" s="76"/>
      <c r="I12" s="76"/>
      <c r="J12" s="76"/>
      <c r="K12" s="76"/>
      <c r="L12" s="76"/>
      <c r="M12" s="77"/>
      <c r="N12" s="78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71"/>
      <c r="I13" s="71"/>
      <c r="J13" s="71"/>
      <c r="K13" s="79"/>
      <c r="L13" s="71"/>
      <c r="M13" s="80"/>
      <c r="N13" s="78"/>
    </row>
    <row r="14" spans="1:14" ht="9" customHeight="1" x14ac:dyDescent="0.15">
      <c r="A14" s="71" t="s">
        <v>0</v>
      </c>
      <c r="B14" s="4"/>
      <c r="C14" s="4"/>
      <c r="D14" s="4"/>
      <c r="E14" s="10"/>
      <c r="G14" s="71" t="s">
        <v>0</v>
      </c>
      <c r="H14" s="71"/>
      <c r="I14" s="71"/>
      <c r="J14" s="71"/>
      <c r="K14" s="79"/>
      <c r="L14" s="71"/>
      <c r="M14" s="80"/>
      <c r="N14" s="78"/>
    </row>
    <row r="15" spans="1:14" ht="9" x14ac:dyDescent="0.15">
      <c r="A15" s="71" t="s">
        <v>85</v>
      </c>
      <c r="B15" s="72">
        <v>114752847.72</v>
      </c>
      <c r="C15" s="72">
        <v>7328.4</v>
      </c>
      <c r="D15" s="72">
        <v>3524620.43</v>
      </c>
      <c r="E15" s="81">
        <v>118270139.75</v>
      </c>
      <c r="G15" s="71" t="s">
        <v>85</v>
      </c>
      <c r="H15" s="72">
        <v>121843637.58</v>
      </c>
      <c r="I15" s="72">
        <v>116059544.31999999</v>
      </c>
      <c r="J15" s="72">
        <v>5784093.2599999998</v>
      </c>
      <c r="K15" s="79">
        <f t="shared" ref="K15:K21" si="0">IF(ISERROR((H15-I15)/ABS(I15)),"",(H15-I15)/ABS(I15))</f>
        <v>4.9837290796628263E-2</v>
      </c>
      <c r="L15" s="72">
        <v>788000000</v>
      </c>
      <c r="M15" s="82">
        <f t="shared" ref="M15:M21" si="1">H15/L15</f>
        <v>0.15462390555837563</v>
      </c>
      <c r="N15" s="78"/>
    </row>
    <row r="16" spans="1:14" ht="9" x14ac:dyDescent="0.15">
      <c r="A16" s="71" t="s">
        <v>48</v>
      </c>
      <c r="B16" s="72">
        <v>16918229.370000001</v>
      </c>
      <c r="C16" s="72" t="s">
        <v>105</v>
      </c>
      <c r="D16" s="72">
        <v>64660.71</v>
      </c>
      <c r="E16" s="81">
        <v>16982890.079999998</v>
      </c>
      <c r="G16" s="71" t="s">
        <v>48</v>
      </c>
      <c r="H16" s="72">
        <v>16999157.940000001</v>
      </c>
      <c r="I16" s="72">
        <v>3785291.3</v>
      </c>
      <c r="J16" s="72">
        <v>13213866.640000001</v>
      </c>
      <c r="K16" s="79">
        <f t="shared" si="0"/>
        <v>3.4908453782671893</v>
      </c>
      <c r="L16" s="72">
        <v>16650000</v>
      </c>
      <c r="M16" s="82">
        <f t="shared" si="1"/>
        <v>1.020970446846847</v>
      </c>
      <c r="N16" s="78"/>
    </row>
    <row r="17" spans="1:14" ht="9" x14ac:dyDescent="0.15">
      <c r="A17" s="71" t="s">
        <v>49</v>
      </c>
      <c r="B17" s="72">
        <v>2177744.0099999998</v>
      </c>
      <c r="C17" s="72" t="s">
        <v>105</v>
      </c>
      <c r="D17" s="72">
        <v>24389.83</v>
      </c>
      <c r="E17" s="81">
        <v>2202133.84</v>
      </c>
      <c r="G17" s="71" t="s">
        <v>49</v>
      </c>
      <c r="H17" s="72">
        <v>2219129.36</v>
      </c>
      <c r="I17" s="72">
        <v>2035149.3</v>
      </c>
      <c r="J17" s="72">
        <v>183980.06</v>
      </c>
      <c r="K17" s="79">
        <f t="shared" si="0"/>
        <v>9.0401259504646572E-2</v>
      </c>
      <c r="L17" s="72">
        <v>9400000</v>
      </c>
      <c r="M17" s="82">
        <f t="shared" si="1"/>
        <v>0.23607759148936169</v>
      </c>
      <c r="N17" s="78"/>
    </row>
    <row r="18" spans="1:14" ht="9" x14ac:dyDescent="0.15">
      <c r="A18" s="71" t="s">
        <v>64</v>
      </c>
      <c r="B18" s="72">
        <v>716996.85</v>
      </c>
      <c r="C18" s="72" t="s">
        <v>105</v>
      </c>
      <c r="D18" s="72" t="s">
        <v>105</v>
      </c>
      <c r="E18" s="81">
        <v>716996.85</v>
      </c>
      <c r="G18" s="71" t="s">
        <v>64</v>
      </c>
      <c r="H18" s="72">
        <v>718253.28</v>
      </c>
      <c r="I18" s="72">
        <v>401501.52</v>
      </c>
      <c r="J18" s="72">
        <v>316751.76</v>
      </c>
      <c r="K18" s="79">
        <f t="shared" si="0"/>
        <v>0.78891795976264301</v>
      </c>
      <c r="L18" s="72">
        <v>4150000</v>
      </c>
      <c r="M18" s="82">
        <f t="shared" si="1"/>
        <v>0.1730730795180723</v>
      </c>
      <c r="N18" s="78"/>
    </row>
    <row r="19" spans="1:14" ht="9" x14ac:dyDescent="0.15">
      <c r="A19" s="71" t="s">
        <v>65</v>
      </c>
      <c r="B19" s="72">
        <v>1847258.3</v>
      </c>
      <c r="C19" s="72" t="s">
        <v>105</v>
      </c>
      <c r="D19" s="72" t="s">
        <v>105</v>
      </c>
      <c r="E19" s="81">
        <v>1847258.3</v>
      </c>
      <c r="G19" s="71" t="s">
        <v>65</v>
      </c>
      <c r="H19" s="72">
        <v>1847258.3</v>
      </c>
      <c r="I19" s="72">
        <v>1527704.8</v>
      </c>
      <c r="J19" s="72">
        <v>319553.5</v>
      </c>
      <c r="K19" s="79">
        <f t="shared" si="0"/>
        <v>0.20917228249855599</v>
      </c>
      <c r="L19" s="72">
        <v>2500000</v>
      </c>
      <c r="M19" s="82">
        <f t="shared" si="1"/>
        <v>0.73890332000000003</v>
      </c>
      <c r="N19" s="78"/>
    </row>
    <row r="20" spans="1:14" ht="9" x14ac:dyDescent="0.15">
      <c r="A20" s="71" t="s">
        <v>50</v>
      </c>
      <c r="B20" s="72">
        <v>6471693.29</v>
      </c>
      <c r="C20" s="72" t="s">
        <v>105</v>
      </c>
      <c r="D20" s="72">
        <v>113607.4</v>
      </c>
      <c r="E20" s="81">
        <v>6585300.6900000004</v>
      </c>
      <c r="G20" s="71" t="s">
        <v>50</v>
      </c>
      <c r="H20" s="72">
        <v>6627014.9000000004</v>
      </c>
      <c r="I20" s="72">
        <v>6284548.9299999997</v>
      </c>
      <c r="J20" s="72">
        <v>342465.97</v>
      </c>
      <c r="K20" s="79">
        <f t="shared" si="0"/>
        <v>5.449332542630083E-2</v>
      </c>
      <c r="L20" s="72">
        <v>28100000</v>
      </c>
      <c r="M20" s="82">
        <f t="shared" si="1"/>
        <v>0.23583682918149468</v>
      </c>
      <c r="N20" s="78"/>
    </row>
    <row r="21" spans="1:14" ht="9" x14ac:dyDescent="0.15">
      <c r="A21" s="71" t="s">
        <v>66</v>
      </c>
      <c r="B21" s="72">
        <v>331736.02</v>
      </c>
      <c r="C21" s="72">
        <v>409727.63</v>
      </c>
      <c r="D21" s="72">
        <v>618333.5</v>
      </c>
      <c r="E21" s="81">
        <v>540341.89</v>
      </c>
      <c r="G21" s="71" t="s">
        <v>66</v>
      </c>
      <c r="H21" s="72">
        <v>903360.44</v>
      </c>
      <c r="I21" s="72">
        <v>874734.67</v>
      </c>
      <c r="J21" s="72">
        <v>28625.77</v>
      </c>
      <c r="K21" s="79">
        <f t="shared" si="0"/>
        <v>3.2725089083298714E-2</v>
      </c>
      <c r="L21" s="72">
        <v>-28000000</v>
      </c>
      <c r="M21" s="82">
        <f t="shared" si="1"/>
        <v>-3.2262872857142855E-2</v>
      </c>
      <c r="N21" s="78"/>
    </row>
    <row r="22" spans="1:14" ht="5.0999999999999996" customHeight="1" x14ac:dyDescent="0.15">
      <c r="A22" s="80"/>
      <c r="B22" s="83"/>
      <c r="C22" s="84"/>
      <c r="D22" s="84"/>
      <c r="E22" s="83"/>
      <c r="G22" s="80"/>
      <c r="H22" s="84"/>
      <c r="I22" s="84"/>
      <c r="J22" s="84"/>
      <c r="K22" s="85"/>
      <c r="L22" s="84"/>
      <c r="M22" s="86"/>
      <c r="N22" s="78"/>
    </row>
    <row r="23" spans="1:14" ht="3" customHeight="1" x14ac:dyDescent="0.15">
      <c r="A23" s="71"/>
      <c r="B23" s="72"/>
      <c r="C23" s="72"/>
      <c r="D23" s="72"/>
      <c r="E23" s="81"/>
      <c r="G23" s="71"/>
      <c r="H23" s="72"/>
      <c r="I23" s="72"/>
      <c r="J23" s="72"/>
      <c r="K23" s="79"/>
      <c r="L23" s="72"/>
      <c r="M23" s="82"/>
      <c r="N23" s="78"/>
    </row>
    <row r="24" spans="1:14" s="11" customFormat="1" ht="9" x14ac:dyDescent="0.15">
      <c r="A24" s="87" t="s">
        <v>2</v>
      </c>
      <c r="B24" s="69">
        <v>143216505.56</v>
      </c>
      <c r="C24" s="69">
        <v>417056.03</v>
      </c>
      <c r="D24" s="69">
        <v>4345611.87</v>
      </c>
      <c r="E24" s="88">
        <v>147145061.40000001</v>
      </c>
      <c r="G24" s="87" t="s">
        <v>2</v>
      </c>
      <c r="H24" s="69">
        <v>151157811.80000001</v>
      </c>
      <c r="I24" s="69">
        <v>130968474.84</v>
      </c>
      <c r="J24" s="69">
        <v>20189336.960000001</v>
      </c>
      <c r="K24" s="89">
        <f>IF(ISERROR((H24-I24)/ABS(I24)),"",(H24-I24)/ABS(I24))</f>
        <v>0.15415417324409308</v>
      </c>
      <c r="L24" s="69">
        <v>820800000</v>
      </c>
      <c r="M24" s="90">
        <f>H24/L24</f>
        <v>0.1841591274366472</v>
      </c>
      <c r="N24" s="70"/>
    </row>
    <row r="25" spans="1:14" ht="3" customHeight="1" x14ac:dyDescent="0.15">
      <c r="A25" s="80"/>
      <c r="B25" s="84"/>
      <c r="C25" s="84"/>
      <c r="D25" s="84"/>
      <c r="E25" s="83"/>
      <c r="G25" s="80"/>
      <c r="H25" s="84"/>
      <c r="I25" s="84"/>
      <c r="J25" s="84"/>
      <c r="K25" s="85"/>
      <c r="L25" s="84"/>
      <c r="M25" s="86"/>
      <c r="N25" s="78"/>
    </row>
    <row r="26" spans="1:14" ht="5.0999999999999996" customHeight="1" x14ac:dyDescent="0.15">
      <c r="A26" s="71"/>
      <c r="B26" s="72"/>
      <c r="C26" s="72"/>
      <c r="D26" s="72"/>
      <c r="E26" s="81"/>
      <c r="G26" s="71"/>
      <c r="H26" s="72"/>
      <c r="I26" s="72"/>
      <c r="J26" s="72"/>
      <c r="K26" s="79"/>
      <c r="L26" s="72"/>
      <c r="M26" s="82"/>
      <c r="N26" s="78"/>
    </row>
    <row r="27" spans="1:14" ht="9" customHeight="1" x14ac:dyDescent="0.15">
      <c r="A27" s="71" t="s">
        <v>3</v>
      </c>
      <c r="B27" s="72"/>
      <c r="C27" s="72"/>
      <c r="D27" s="72"/>
      <c r="E27" s="81"/>
      <c r="G27" s="71" t="s">
        <v>3</v>
      </c>
      <c r="H27" s="72"/>
      <c r="I27" s="72"/>
      <c r="J27" s="72"/>
      <c r="K27" s="79"/>
      <c r="L27" s="72"/>
      <c r="M27" s="82"/>
      <c r="N27" s="78"/>
    </row>
    <row r="28" spans="1:14" ht="9" x14ac:dyDescent="0.15">
      <c r="A28" s="71" t="s">
        <v>48</v>
      </c>
      <c r="B28" s="72">
        <v>16918229.359999999</v>
      </c>
      <c r="C28" s="72" t="s">
        <v>105</v>
      </c>
      <c r="D28" s="72">
        <v>64660.66</v>
      </c>
      <c r="E28" s="81">
        <v>16982890.02</v>
      </c>
      <c r="G28" s="71" t="s">
        <v>48</v>
      </c>
      <c r="H28" s="72">
        <v>16999157.879999999</v>
      </c>
      <c r="I28" s="72">
        <v>3785291.26</v>
      </c>
      <c r="J28" s="72">
        <v>13213866.619999999</v>
      </c>
      <c r="K28" s="79">
        <f>IF(ISERROR((H28-I28)/ABS(I28)),"",(H28-I28)/ABS(I28))</f>
        <v>3.4908454098721058</v>
      </c>
      <c r="L28" s="72">
        <v>16650000</v>
      </c>
      <c r="M28" s="82">
        <f>H28/L28</f>
        <v>1.0209704432432432</v>
      </c>
      <c r="N28" s="78"/>
    </row>
    <row r="29" spans="1:14" ht="9" x14ac:dyDescent="0.15">
      <c r="A29" s="71" t="s">
        <v>49</v>
      </c>
      <c r="B29" s="72">
        <v>2177744</v>
      </c>
      <c r="C29" s="72" t="s">
        <v>105</v>
      </c>
      <c r="D29" s="72">
        <v>24389.8</v>
      </c>
      <c r="E29" s="81">
        <v>2202133.7999999998</v>
      </c>
      <c r="G29" s="71" t="s">
        <v>49</v>
      </c>
      <c r="H29" s="72">
        <v>2219129.29</v>
      </c>
      <c r="I29" s="72">
        <v>2035149.24</v>
      </c>
      <c r="J29" s="72">
        <v>183980.05</v>
      </c>
      <c r="K29" s="79">
        <f>IF(ISERROR((H29-I29)/ABS(I29)),"",(H29-I29)/ABS(I29))</f>
        <v>9.040125725620006E-2</v>
      </c>
      <c r="L29" s="72">
        <v>9400000</v>
      </c>
      <c r="M29" s="82">
        <f>H29/L29</f>
        <v>0.23607758404255319</v>
      </c>
      <c r="N29" s="78"/>
    </row>
    <row r="30" spans="1:14" ht="9" x14ac:dyDescent="0.15">
      <c r="A30" s="71" t="s">
        <v>67</v>
      </c>
      <c r="B30" s="72">
        <v>716996.85</v>
      </c>
      <c r="C30" s="72" t="s">
        <v>105</v>
      </c>
      <c r="D30" s="72" t="s">
        <v>105</v>
      </c>
      <c r="E30" s="81">
        <v>716996.85</v>
      </c>
      <c r="G30" s="71" t="s">
        <v>67</v>
      </c>
      <c r="H30" s="72">
        <v>718253.28</v>
      </c>
      <c r="I30" s="72">
        <v>401501.52</v>
      </c>
      <c r="J30" s="72">
        <v>316751.76</v>
      </c>
      <c r="K30" s="79">
        <f>IF(ISERROR((H30-I30)/ABS(I30)),"",(H30-I30)/ABS(I30))</f>
        <v>0.78891795976264301</v>
      </c>
      <c r="L30" s="72">
        <v>4150000</v>
      </c>
      <c r="M30" s="82">
        <f>H30/L30</f>
        <v>0.1730730795180723</v>
      </c>
      <c r="N30" s="78"/>
    </row>
    <row r="31" spans="1:14" ht="9" x14ac:dyDescent="0.15">
      <c r="A31" s="71" t="s">
        <v>1</v>
      </c>
      <c r="B31" s="72">
        <v>461265.94</v>
      </c>
      <c r="C31" s="72">
        <v>23298766.129999999</v>
      </c>
      <c r="D31" s="72">
        <v>469909.17</v>
      </c>
      <c r="E31" s="81">
        <v>-22367591.02</v>
      </c>
      <c r="G31" s="71" t="s">
        <v>1</v>
      </c>
      <c r="H31" s="72">
        <v>-31982274.960000001</v>
      </c>
      <c r="I31" s="72">
        <v>-20022081.199999999</v>
      </c>
      <c r="J31" s="72">
        <v>-11960193.76</v>
      </c>
      <c r="K31" s="79">
        <f>IF(ISERROR((H31-I31)/ABS(I31)),"",(H31-I31)/ABS(I31))</f>
        <v>-0.59735017756295994</v>
      </c>
      <c r="L31" s="72">
        <v>160000000</v>
      </c>
      <c r="M31" s="82">
        <f>H31/L31</f>
        <v>-0.19988921849999999</v>
      </c>
      <c r="N31" s="78"/>
    </row>
    <row r="32" spans="1:14" ht="5.0999999999999996" customHeight="1" x14ac:dyDescent="0.15">
      <c r="A32" s="80"/>
      <c r="B32" s="84"/>
      <c r="C32" s="84"/>
      <c r="D32" s="84"/>
      <c r="E32" s="83"/>
      <c r="G32" s="80"/>
      <c r="H32" s="84"/>
      <c r="I32" s="84"/>
      <c r="J32" s="84"/>
      <c r="K32" s="85"/>
      <c r="L32" s="84"/>
      <c r="M32" s="86"/>
      <c r="N32" s="78"/>
    </row>
    <row r="33" spans="1:14" ht="3" customHeight="1" x14ac:dyDescent="0.15">
      <c r="A33" s="71"/>
      <c r="B33" s="72"/>
      <c r="C33" s="72"/>
      <c r="D33" s="72"/>
      <c r="E33" s="81"/>
      <c r="G33" s="71"/>
      <c r="H33" s="72"/>
      <c r="I33" s="72"/>
      <c r="J33" s="72"/>
      <c r="K33" s="79"/>
      <c r="L33" s="72"/>
      <c r="M33" s="82"/>
      <c r="N33" s="78"/>
    </row>
    <row r="34" spans="1:14" s="11" customFormat="1" ht="9" x14ac:dyDescent="0.15">
      <c r="A34" s="73" t="s">
        <v>11</v>
      </c>
      <c r="B34" s="69">
        <v>20274236.149999999</v>
      </c>
      <c r="C34" s="69">
        <v>23298766.129999999</v>
      </c>
      <c r="D34" s="69">
        <v>558959.63</v>
      </c>
      <c r="E34" s="88">
        <v>-2465570.35</v>
      </c>
      <c r="G34" s="73" t="s">
        <v>11</v>
      </c>
      <c r="H34" s="69">
        <v>-12045734.51</v>
      </c>
      <c r="I34" s="69">
        <v>-13800139.18</v>
      </c>
      <c r="J34" s="69">
        <v>1754404.67</v>
      </c>
      <c r="K34" s="89">
        <f>IF(ISERROR((H34-I34)/ABS(I34)),"",(H34-I34)/ABS(I34))</f>
        <v>0.12712949102300286</v>
      </c>
      <c r="L34" s="69">
        <v>190200000</v>
      </c>
      <c r="M34" s="90">
        <f>H34/L34</f>
        <v>-6.3331937486855935E-2</v>
      </c>
      <c r="N34" s="70"/>
    </row>
    <row r="35" spans="1:14" ht="3" customHeight="1" x14ac:dyDescent="0.15">
      <c r="A35" s="80"/>
      <c r="B35" s="84"/>
      <c r="C35" s="84"/>
      <c r="D35" s="84"/>
      <c r="E35" s="83"/>
      <c r="G35" s="80"/>
      <c r="H35" s="84"/>
      <c r="I35" s="84"/>
      <c r="J35" s="84"/>
      <c r="K35" s="85"/>
      <c r="L35" s="84"/>
      <c r="M35" s="86"/>
      <c r="N35" s="78"/>
    </row>
    <row r="36" spans="1:14" ht="5.0999999999999996" customHeight="1" x14ac:dyDescent="0.15">
      <c r="A36" s="80"/>
      <c r="B36" s="72"/>
      <c r="C36" s="72"/>
      <c r="D36" s="72"/>
      <c r="E36" s="81"/>
      <c r="G36" s="71"/>
      <c r="H36" s="72"/>
      <c r="I36" s="72"/>
      <c r="J36" s="72"/>
      <c r="K36" s="79"/>
      <c r="L36" s="72"/>
      <c r="M36" s="82"/>
      <c r="N36" s="78"/>
    </row>
    <row r="37" spans="1:14" ht="9" x14ac:dyDescent="0.15">
      <c r="A37" s="71" t="s">
        <v>68</v>
      </c>
      <c r="B37" s="72">
        <v>749804.58</v>
      </c>
      <c r="C37" s="72">
        <v>1728.06</v>
      </c>
      <c r="D37" s="72">
        <v>773.96</v>
      </c>
      <c r="E37" s="81">
        <v>748850.48</v>
      </c>
      <c r="G37" s="71" t="s">
        <v>68</v>
      </c>
      <c r="H37" s="72">
        <v>1005125.85</v>
      </c>
      <c r="I37" s="72">
        <v>1441440.04</v>
      </c>
      <c r="J37" s="72">
        <v>-436314.19</v>
      </c>
      <c r="K37" s="79">
        <f>IF(ISERROR((H37-I37)/ABS(I37)),"",(H37-I37)/ABS(I37))</f>
        <v>-0.30269326360602555</v>
      </c>
      <c r="L37" s="72">
        <v>12075000</v>
      </c>
      <c r="M37" s="82">
        <f>H37/L37</f>
        <v>8.3240236024844719E-2</v>
      </c>
      <c r="N37" s="78"/>
    </row>
    <row r="38" spans="1:14" ht="9" x14ac:dyDescent="0.15">
      <c r="A38" s="71" t="s">
        <v>98</v>
      </c>
      <c r="B38" s="72">
        <v>12087.26</v>
      </c>
      <c r="C38" s="72" t="s">
        <v>105</v>
      </c>
      <c r="D38" s="72" t="s">
        <v>105</v>
      </c>
      <c r="E38" s="81">
        <v>12087.26</v>
      </c>
      <c r="G38" s="71" t="s">
        <v>98</v>
      </c>
      <c r="H38" s="72">
        <v>22955.85</v>
      </c>
      <c r="I38" s="72">
        <v>-6785.2</v>
      </c>
      <c r="J38" s="72">
        <v>29741.05</v>
      </c>
      <c r="K38" s="79">
        <f>IF(ISERROR((H38-I38)/ABS(I38)),"",(H38-I38)/ABS(I38))</f>
        <v>4.3832237811707833</v>
      </c>
      <c r="L38" s="72">
        <v>17100000</v>
      </c>
      <c r="M38" s="82">
        <f>H38/L38</f>
        <v>1.3424473684210526E-3</v>
      </c>
      <c r="N38" s="78"/>
    </row>
    <row r="39" spans="1:14" ht="9" x14ac:dyDescent="0.15">
      <c r="A39" s="71" t="s">
        <v>69</v>
      </c>
      <c r="B39" s="72">
        <v>526113.37</v>
      </c>
      <c r="C39" s="72" t="s">
        <v>105</v>
      </c>
      <c r="D39" s="72">
        <v>747.91</v>
      </c>
      <c r="E39" s="81">
        <v>526861.28</v>
      </c>
      <c r="G39" s="71" t="s">
        <v>69</v>
      </c>
      <c r="H39" s="72">
        <v>556611.93000000005</v>
      </c>
      <c r="I39" s="72">
        <v>670037.16</v>
      </c>
      <c r="J39" s="72">
        <v>-113425.23</v>
      </c>
      <c r="K39" s="79">
        <f>IF(ISERROR((H39-I39)/ABS(I39)),"",(H39-I39)/ABS(I39))</f>
        <v>-0.16928199922523696</v>
      </c>
      <c r="L39" s="72">
        <v>6550000</v>
      </c>
      <c r="M39" s="82">
        <f>H39/L39</f>
        <v>8.4978920610687028E-2</v>
      </c>
      <c r="N39" s="78"/>
    </row>
    <row r="40" spans="1:14" ht="9" x14ac:dyDescent="0.15">
      <c r="A40" s="71" t="s">
        <v>51</v>
      </c>
      <c r="B40" s="72" t="s">
        <v>105</v>
      </c>
      <c r="C40" s="72" t="s">
        <v>105</v>
      </c>
      <c r="D40" s="72" t="s">
        <v>105</v>
      </c>
      <c r="E40" s="81" t="s">
        <v>105</v>
      </c>
      <c r="G40" s="71" t="s">
        <v>51</v>
      </c>
      <c r="H40" s="72" t="s">
        <v>105</v>
      </c>
      <c r="I40" s="72" t="s">
        <v>105</v>
      </c>
      <c r="J40" s="72" t="s">
        <v>105</v>
      </c>
      <c r="K40" s="79" t="str">
        <f>IF(ISERROR((H40-I40)/ABS(I40)),"",(H40-I40)/ABS(I40))</f>
        <v/>
      </c>
      <c r="L40" s="72">
        <v>3150000</v>
      </c>
      <c r="M40" s="82"/>
      <c r="N40" s="78"/>
    </row>
    <row r="41" spans="1:14" ht="9" x14ac:dyDescent="0.15">
      <c r="A41" s="71" t="s">
        <v>70</v>
      </c>
      <c r="B41" s="72">
        <v>2833.93</v>
      </c>
      <c r="C41" s="72" t="s">
        <v>105</v>
      </c>
      <c r="D41" s="72">
        <v>5356.64</v>
      </c>
      <c r="E41" s="81">
        <v>8190.57</v>
      </c>
      <c r="G41" s="71" t="s">
        <v>70</v>
      </c>
      <c r="H41" s="72">
        <v>17120.099999999999</v>
      </c>
      <c r="I41" s="72">
        <v>9322.48</v>
      </c>
      <c r="J41" s="72">
        <v>7797.62</v>
      </c>
      <c r="K41" s="79">
        <f>IF(ISERROR((H41-I41)/ABS(I41)),"",(H41-I41)/ABS(I41))</f>
        <v>0.83643193656623549</v>
      </c>
      <c r="L41" s="72">
        <v>5322450</v>
      </c>
      <c r="M41" s="82">
        <f>H41/L41</f>
        <v>3.2165825888453622E-3</v>
      </c>
      <c r="N41" s="78"/>
    </row>
    <row r="42" spans="1:14" ht="9" x14ac:dyDescent="0.15">
      <c r="A42" s="71" t="s">
        <v>56</v>
      </c>
      <c r="B42" s="72"/>
      <c r="C42" s="72"/>
      <c r="D42" s="72"/>
      <c r="E42" s="81"/>
      <c r="G42" s="71" t="s">
        <v>56</v>
      </c>
      <c r="H42" s="72"/>
      <c r="I42" s="72"/>
      <c r="J42" s="72"/>
      <c r="K42" s="79"/>
      <c r="L42" s="72"/>
      <c r="M42" s="82"/>
      <c r="N42" s="78"/>
    </row>
    <row r="43" spans="1:14" ht="5.0999999999999996" customHeight="1" x14ac:dyDescent="0.15">
      <c r="A43" s="80"/>
      <c r="B43" s="84"/>
      <c r="C43" s="84"/>
      <c r="D43" s="84"/>
      <c r="E43" s="83"/>
      <c r="G43" s="80"/>
      <c r="H43" s="84"/>
      <c r="I43" s="84"/>
      <c r="J43" s="84"/>
      <c r="K43" s="85"/>
      <c r="L43" s="84"/>
      <c r="M43" s="86"/>
      <c r="N43" s="78"/>
    </row>
    <row r="44" spans="1:14" ht="3" customHeight="1" x14ac:dyDescent="0.15">
      <c r="A44" s="71"/>
      <c r="B44" s="72"/>
      <c r="C44" s="72"/>
      <c r="D44" s="72"/>
      <c r="E44" s="81"/>
      <c r="G44" s="71"/>
      <c r="H44" s="72"/>
      <c r="I44" s="72"/>
      <c r="J44" s="72"/>
      <c r="K44" s="79"/>
      <c r="L44" s="72"/>
      <c r="M44" s="82"/>
      <c r="N44" s="78"/>
    </row>
    <row r="45" spans="1:14" s="11" customFormat="1" ht="9" x14ac:dyDescent="0.15">
      <c r="A45" s="73" t="s">
        <v>37</v>
      </c>
      <c r="B45" s="69">
        <v>164781580.84999999</v>
      </c>
      <c r="C45" s="69">
        <v>23717550.219999999</v>
      </c>
      <c r="D45" s="69">
        <v>4911450.01</v>
      </c>
      <c r="E45" s="88">
        <v>145975480.63999999</v>
      </c>
      <c r="G45" s="73" t="s">
        <v>37</v>
      </c>
      <c r="H45" s="69">
        <v>140713891.02000001</v>
      </c>
      <c r="I45" s="69">
        <v>119282350.14</v>
      </c>
      <c r="J45" s="69">
        <v>21431540.879999999</v>
      </c>
      <c r="K45" s="89">
        <f>IF(ISERROR((H45-I45)/ABS(I45)),"",(H45-I45)/ABS(I45))</f>
        <v>0.17967067931547387</v>
      </c>
      <c r="L45" s="69">
        <v>1055197450</v>
      </c>
      <c r="M45" s="90">
        <f>H45/L45</f>
        <v>0.13335313786059663</v>
      </c>
      <c r="N45" s="70"/>
    </row>
    <row r="46" spans="1:14" ht="3" customHeight="1" x14ac:dyDescent="0.15">
      <c r="A46" s="80"/>
      <c r="B46" s="84"/>
      <c r="C46" s="84"/>
      <c r="D46" s="84"/>
      <c r="E46" s="83"/>
      <c r="G46" s="80"/>
      <c r="H46" s="84"/>
      <c r="I46" s="84"/>
      <c r="J46" s="84"/>
      <c r="K46" s="85"/>
      <c r="L46" s="84"/>
      <c r="M46" s="86"/>
      <c r="N46" s="78"/>
    </row>
    <row r="47" spans="1:14" ht="5.0999999999999996" customHeight="1" x14ac:dyDescent="0.15">
      <c r="A47" s="71"/>
      <c r="B47" s="72"/>
      <c r="C47" s="72"/>
      <c r="D47" s="72"/>
      <c r="E47" s="81"/>
      <c r="G47" s="71"/>
      <c r="H47" s="72"/>
      <c r="I47" s="72"/>
      <c r="J47" s="72"/>
      <c r="K47" s="79"/>
      <c r="L47" s="72"/>
      <c r="M47" s="82"/>
      <c r="N47" s="78"/>
    </row>
    <row r="48" spans="1:14" ht="9" x14ac:dyDescent="0.15">
      <c r="A48" s="71" t="s">
        <v>86</v>
      </c>
      <c r="B48" s="72">
        <v>132615931.52</v>
      </c>
      <c r="C48" s="72">
        <v>27567916.300000001</v>
      </c>
      <c r="D48" s="72">
        <v>6019562.9900000002</v>
      </c>
      <c r="E48" s="81">
        <v>111067578.20999999</v>
      </c>
      <c r="G48" s="71" t="s">
        <v>86</v>
      </c>
      <c r="H48" s="72">
        <v>105893228.97</v>
      </c>
      <c r="I48" s="72">
        <v>106868179.39</v>
      </c>
      <c r="J48" s="72">
        <v>-974950.42</v>
      </c>
      <c r="K48" s="79">
        <f>IF(ISERROR((H48-I48)/ABS(I48)),"",(H48-I48)/ABS(I48))</f>
        <v>-9.1229253231877461E-3</v>
      </c>
      <c r="L48" s="72">
        <v>655561440</v>
      </c>
      <c r="M48" s="82">
        <f>H48/L48</f>
        <v>0.16153059424910654</v>
      </c>
      <c r="N48" s="78"/>
    </row>
    <row r="49" spans="1:14" ht="9" x14ac:dyDescent="0.15">
      <c r="A49" s="71" t="s">
        <v>71</v>
      </c>
      <c r="B49" s="72">
        <v>1900592.96</v>
      </c>
      <c r="C49" s="72">
        <v>20627.439999999999</v>
      </c>
      <c r="D49" s="72">
        <v>7203.1</v>
      </c>
      <c r="E49" s="81">
        <v>1887168.62</v>
      </c>
      <c r="G49" s="71" t="s">
        <v>71</v>
      </c>
      <c r="H49" s="72">
        <v>2829617.68</v>
      </c>
      <c r="I49" s="72">
        <v>2190757.0499999998</v>
      </c>
      <c r="J49" s="72">
        <v>638860.63</v>
      </c>
      <c r="K49" s="79">
        <f>IF(ISERROR((H49-I49)/ABS(I49)),"",(H49-I49)/ABS(I49))</f>
        <v>0.29161637526169337</v>
      </c>
      <c r="L49" s="72">
        <v>17300000</v>
      </c>
      <c r="M49" s="82">
        <f>H49/L49</f>
        <v>0.16356171560693641</v>
      </c>
      <c r="N49" s="78"/>
    </row>
    <row r="50" spans="1:14" ht="9" x14ac:dyDescent="0.15">
      <c r="A50" s="71" t="s">
        <v>52</v>
      </c>
      <c r="B50" s="72">
        <v>638250.62</v>
      </c>
      <c r="C50" s="72">
        <v>7293.75</v>
      </c>
      <c r="D50" s="72">
        <v>4527.3599999999997</v>
      </c>
      <c r="E50" s="81">
        <v>635484.23</v>
      </c>
      <c r="G50" s="71" t="s">
        <v>52</v>
      </c>
      <c r="H50" s="72">
        <v>899193.74</v>
      </c>
      <c r="I50" s="72">
        <v>826981.19</v>
      </c>
      <c r="J50" s="72">
        <v>72212.55</v>
      </c>
      <c r="K50" s="79">
        <f>IF(ISERROR((H50-I50)/ABS(I50)),"",(H50-I50)/ABS(I50))</f>
        <v>8.7320668079524336E-2</v>
      </c>
      <c r="L50" s="72">
        <v>5400000</v>
      </c>
      <c r="M50" s="82">
        <f>H50/L50</f>
        <v>0.16651735925925926</v>
      </c>
      <c r="N50" s="78"/>
    </row>
    <row r="51" spans="1:14" ht="9" x14ac:dyDescent="0.15">
      <c r="A51" s="71" t="s">
        <v>72</v>
      </c>
      <c r="B51" s="72">
        <v>319893.31</v>
      </c>
      <c r="C51" s="72">
        <v>61047.82</v>
      </c>
      <c r="D51" s="72" t="s">
        <v>105</v>
      </c>
      <c r="E51" s="81">
        <v>258845.49</v>
      </c>
      <c r="G51" s="71" t="s">
        <v>72</v>
      </c>
      <c r="H51" s="72">
        <v>576852.65</v>
      </c>
      <c r="I51" s="72">
        <v>532759.47</v>
      </c>
      <c r="J51" s="72">
        <v>44093.18</v>
      </c>
      <c r="K51" s="79">
        <f>IF(ISERROR((H51-I51)/ABS(I51)),"",(H51-I51)/ABS(I51))</f>
        <v>8.276376579472168E-2</v>
      </c>
      <c r="L51" s="72">
        <v>3450000</v>
      </c>
      <c r="M51" s="82">
        <f>H51/L51</f>
        <v>0.16720366666666667</v>
      </c>
      <c r="N51" s="78"/>
    </row>
    <row r="52" spans="1:14" ht="9" x14ac:dyDescent="0.15">
      <c r="A52" s="71" t="s">
        <v>73</v>
      </c>
      <c r="B52" s="72"/>
      <c r="C52" s="72"/>
      <c r="D52" s="72"/>
      <c r="E52" s="81"/>
      <c r="G52" s="71" t="s">
        <v>73</v>
      </c>
      <c r="H52" s="72"/>
      <c r="I52" s="72"/>
      <c r="J52" s="72"/>
      <c r="K52" s="79"/>
      <c r="L52" s="72"/>
      <c r="M52" s="82"/>
      <c r="N52" s="78"/>
    </row>
    <row r="53" spans="1:14" ht="9" x14ac:dyDescent="0.15">
      <c r="A53" s="71" t="s">
        <v>53</v>
      </c>
      <c r="B53" s="72">
        <v>30973.759999999998</v>
      </c>
      <c r="C53" s="72" t="s">
        <v>105</v>
      </c>
      <c r="D53" s="72" t="s">
        <v>105</v>
      </c>
      <c r="E53" s="81">
        <v>30973.759999999998</v>
      </c>
      <c r="G53" s="71" t="s">
        <v>53</v>
      </c>
      <c r="H53" s="72">
        <v>30973.759999999998</v>
      </c>
      <c r="I53" s="72">
        <v>40935.120000000003</v>
      </c>
      <c r="J53" s="72">
        <v>-9961.36</v>
      </c>
      <c r="K53" s="79">
        <f t="shared" ref="K53:K65" si="2">IF(ISERROR((H53-I53)/ABS(I53)),"",(H53-I53)/ABS(I53))</f>
        <v>-0.24334507874900582</v>
      </c>
      <c r="L53" s="72">
        <v>1500800</v>
      </c>
      <c r="M53" s="82">
        <f>H53/L53</f>
        <v>2.0638166311300638E-2</v>
      </c>
      <c r="N53" s="78"/>
    </row>
    <row r="54" spans="1:14" ht="9" x14ac:dyDescent="0.15">
      <c r="A54" s="71" t="s">
        <v>54</v>
      </c>
      <c r="B54" s="72">
        <v>6839.79</v>
      </c>
      <c r="C54" s="72" t="s">
        <v>105</v>
      </c>
      <c r="D54" s="72" t="s">
        <v>105</v>
      </c>
      <c r="E54" s="81">
        <v>6839.79</v>
      </c>
      <c r="G54" s="71" t="s">
        <v>54</v>
      </c>
      <c r="H54" s="72">
        <v>6839.79</v>
      </c>
      <c r="I54" s="72">
        <v>3518.4</v>
      </c>
      <c r="J54" s="72">
        <v>3321.39</v>
      </c>
      <c r="K54" s="79">
        <f t="shared" si="2"/>
        <v>0.94400579809004082</v>
      </c>
      <c r="L54" s="72">
        <v>22366</v>
      </c>
      <c r="M54" s="82">
        <f>H54/L54</f>
        <v>0.30581194670481981</v>
      </c>
      <c r="N54" s="78"/>
    </row>
    <row r="55" spans="1:14" ht="9" x14ac:dyDescent="0.15">
      <c r="A55" s="71" t="s">
        <v>4</v>
      </c>
      <c r="B55" s="72"/>
      <c r="C55" s="72"/>
      <c r="D55" s="72"/>
      <c r="E55" s="81"/>
      <c r="G55" s="71" t="s">
        <v>4</v>
      </c>
      <c r="H55" s="72"/>
      <c r="I55" s="72"/>
      <c r="J55" s="72"/>
      <c r="K55" s="79" t="str">
        <f t="shared" si="2"/>
        <v/>
      </c>
      <c r="L55" s="72"/>
      <c r="M55" s="82"/>
      <c r="N55" s="78"/>
    </row>
    <row r="56" spans="1:14" ht="9" x14ac:dyDescent="0.15">
      <c r="A56" s="71" t="s">
        <v>63</v>
      </c>
      <c r="B56" s="72">
        <v>11763650.98</v>
      </c>
      <c r="C56" s="72">
        <v>191315.39</v>
      </c>
      <c r="D56" s="72">
        <v>2918.24</v>
      </c>
      <c r="E56" s="81">
        <v>11575253.83</v>
      </c>
      <c r="G56" s="71" t="s">
        <v>63</v>
      </c>
      <c r="H56" s="72">
        <v>11575253.83</v>
      </c>
      <c r="I56" s="72">
        <v>11961535.029999999</v>
      </c>
      <c r="J56" s="72">
        <v>-386281.2</v>
      </c>
      <c r="K56" s="79">
        <f t="shared" si="2"/>
        <v>-3.2293614409119806E-2</v>
      </c>
      <c r="L56" s="72">
        <v>219375360</v>
      </c>
      <c r="M56" s="82">
        <f>H56/L56</f>
        <v>5.2764603235294978E-2</v>
      </c>
      <c r="N56" s="78"/>
    </row>
    <row r="57" spans="1:14" ht="9" x14ac:dyDescent="0.15">
      <c r="A57" s="71" t="s">
        <v>47</v>
      </c>
      <c r="B57" s="72">
        <v>350.91</v>
      </c>
      <c r="C57" s="72" t="s">
        <v>105</v>
      </c>
      <c r="D57" s="72">
        <v>209.63</v>
      </c>
      <c r="E57" s="81">
        <v>560.54</v>
      </c>
      <c r="G57" s="71" t="s">
        <v>47</v>
      </c>
      <c r="H57" s="72">
        <v>560.54</v>
      </c>
      <c r="I57" s="72">
        <v>57247.89</v>
      </c>
      <c r="J57" s="72">
        <v>-56687.35</v>
      </c>
      <c r="K57" s="79">
        <f t="shared" si="2"/>
        <v>-0.99020854742419329</v>
      </c>
      <c r="L57" s="72">
        <v>342281</v>
      </c>
      <c r="M57" s="82">
        <f>H57/L57</f>
        <v>1.6376602849705359E-3</v>
      </c>
      <c r="N57" s="78"/>
    </row>
    <row r="58" spans="1:14" ht="9" x14ac:dyDescent="0.15">
      <c r="A58" s="71" t="s">
        <v>55</v>
      </c>
      <c r="B58" s="72">
        <v>2866807.05</v>
      </c>
      <c r="C58" s="72" t="s">
        <v>105</v>
      </c>
      <c r="D58" s="72" t="s">
        <v>105</v>
      </c>
      <c r="E58" s="81">
        <v>2866807.05</v>
      </c>
      <c r="G58" s="71" t="s">
        <v>55</v>
      </c>
      <c r="H58" s="72">
        <v>2866807.05</v>
      </c>
      <c r="I58" s="72">
        <v>3504705.57</v>
      </c>
      <c r="J58" s="72">
        <v>-637898.52</v>
      </c>
      <c r="K58" s="79">
        <f t="shared" si="2"/>
        <v>-0.18201201420751589</v>
      </c>
      <c r="L58" s="72">
        <v>58889724</v>
      </c>
      <c r="M58" s="82">
        <f>H58/L58</f>
        <v>4.8680938800120713E-2</v>
      </c>
      <c r="N58" s="78"/>
    </row>
    <row r="59" spans="1:14" ht="9" x14ac:dyDescent="0.15">
      <c r="A59" s="71" t="s">
        <v>5</v>
      </c>
      <c r="B59" s="72">
        <v>39177.68</v>
      </c>
      <c r="C59" s="72" t="s">
        <v>105</v>
      </c>
      <c r="D59" s="72" t="s">
        <v>105</v>
      </c>
      <c r="E59" s="81">
        <v>39177.68</v>
      </c>
      <c r="G59" s="71" t="s">
        <v>5</v>
      </c>
      <c r="H59" s="72">
        <v>39177.68</v>
      </c>
      <c r="I59" s="72">
        <v>7179.37</v>
      </c>
      <c r="J59" s="72">
        <v>31998.31</v>
      </c>
      <c r="K59" s="79">
        <f t="shared" si="2"/>
        <v>4.4569802085698331</v>
      </c>
      <c r="L59" s="72">
        <v>513421</v>
      </c>
      <c r="M59" s="82">
        <f>H59/L59</f>
        <v>7.6307124172949686E-2</v>
      </c>
      <c r="N59" s="78"/>
    </row>
    <row r="60" spans="1:14" ht="9" x14ac:dyDescent="0.15">
      <c r="A60" s="71" t="s">
        <v>44</v>
      </c>
      <c r="B60" s="72">
        <v>932012.19</v>
      </c>
      <c r="C60" s="72" t="s">
        <v>105</v>
      </c>
      <c r="D60" s="72" t="s">
        <v>105</v>
      </c>
      <c r="E60" s="81">
        <v>932012.19</v>
      </c>
      <c r="G60" s="71" t="s">
        <v>44</v>
      </c>
      <c r="H60" s="72">
        <v>933055.18</v>
      </c>
      <c r="I60" s="72">
        <v>889452.99</v>
      </c>
      <c r="J60" s="72">
        <v>43602.19</v>
      </c>
      <c r="K60" s="79">
        <f t="shared" si="2"/>
        <v>4.9021354124628963E-2</v>
      </c>
      <c r="L60" s="72">
        <v>10986852</v>
      </c>
      <c r="M60" s="82">
        <f>H60/L60</f>
        <v>8.4924706367210556E-2</v>
      </c>
      <c r="N60" s="78"/>
    </row>
    <row r="61" spans="1:14" ht="9" x14ac:dyDescent="0.15">
      <c r="A61" s="71" t="s">
        <v>74</v>
      </c>
      <c r="B61" s="72"/>
      <c r="C61" s="72"/>
      <c r="D61" s="72"/>
      <c r="E61" s="81"/>
      <c r="G61" s="71" t="s">
        <v>74</v>
      </c>
      <c r="H61" s="72"/>
      <c r="I61" s="72"/>
      <c r="J61" s="72"/>
      <c r="K61" s="79" t="str">
        <f t="shared" si="2"/>
        <v/>
      </c>
      <c r="L61" s="72"/>
      <c r="M61" s="82"/>
      <c r="N61" s="78"/>
    </row>
    <row r="62" spans="1:14" ht="9" x14ac:dyDescent="0.15">
      <c r="A62" s="71" t="s">
        <v>75</v>
      </c>
      <c r="B62" s="72">
        <v>814750.3</v>
      </c>
      <c r="C62" s="72" t="s">
        <v>105</v>
      </c>
      <c r="D62" s="72" t="s">
        <v>105</v>
      </c>
      <c r="E62" s="81">
        <v>814750.3</v>
      </c>
      <c r="G62" s="71" t="s">
        <v>75</v>
      </c>
      <c r="H62" s="72">
        <v>832010.72</v>
      </c>
      <c r="I62" s="72">
        <v>888988.25</v>
      </c>
      <c r="J62" s="72">
        <v>-56977.53</v>
      </c>
      <c r="K62" s="79">
        <f t="shared" si="2"/>
        <v>-6.4092556903873624E-2</v>
      </c>
      <c r="L62" s="72">
        <v>10725000</v>
      </c>
      <c r="M62" s="82">
        <f>H62/L62</f>
        <v>7.757675710955711E-2</v>
      </c>
      <c r="N62" s="78"/>
    </row>
    <row r="63" spans="1:14" ht="9" x14ac:dyDescent="0.15">
      <c r="A63" s="71" t="s">
        <v>76</v>
      </c>
      <c r="B63" s="72">
        <v>472280.8</v>
      </c>
      <c r="C63" s="72" t="s">
        <v>105</v>
      </c>
      <c r="D63" s="72" t="s">
        <v>105</v>
      </c>
      <c r="E63" s="81">
        <v>472280.8</v>
      </c>
      <c r="G63" s="71" t="s">
        <v>76</v>
      </c>
      <c r="H63" s="72">
        <v>472280.8</v>
      </c>
      <c r="I63" s="72">
        <v>416863.59</v>
      </c>
      <c r="J63" s="72">
        <v>55417.21</v>
      </c>
      <c r="K63" s="79">
        <f t="shared" si="2"/>
        <v>0.13293847514962859</v>
      </c>
      <c r="L63" s="72">
        <v>1650000</v>
      </c>
      <c r="M63" s="82">
        <f>H63/L63</f>
        <v>0.28623078787878786</v>
      </c>
      <c r="N63" s="78"/>
    </row>
    <row r="64" spans="1:14" ht="9" x14ac:dyDescent="0.15">
      <c r="A64" s="71" t="s">
        <v>77</v>
      </c>
      <c r="B64" s="72">
        <v>60557.78</v>
      </c>
      <c r="C64" s="72" t="s">
        <v>105</v>
      </c>
      <c r="D64" s="72" t="s">
        <v>105</v>
      </c>
      <c r="E64" s="81">
        <v>60557.78</v>
      </c>
      <c r="G64" s="71" t="s">
        <v>77</v>
      </c>
      <c r="H64" s="72">
        <v>67804.759999999995</v>
      </c>
      <c r="I64" s="72">
        <v>72022.31</v>
      </c>
      <c r="J64" s="72">
        <v>-4217.55</v>
      </c>
      <c r="K64" s="79">
        <f t="shared" si="2"/>
        <v>-5.8558938195678575E-2</v>
      </c>
      <c r="L64" s="72">
        <v>300000</v>
      </c>
      <c r="M64" s="82">
        <f>H64/L64</f>
        <v>0.22601586666666665</v>
      </c>
      <c r="N64" s="78"/>
    </row>
    <row r="65" spans="1:14" ht="9" x14ac:dyDescent="0.15">
      <c r="A65" s="71" t="s">
        <v>56</v>
      </c>
      <c r="B65" s="72" t="s">
        <v>105</v>
      </c>
      <c r="C65" s="72">
        <v>2992717.98</v>
      </c>
      <c r="D65" s="72" t="s">
        <v>105</v>
      </c>
      <c r="E65" s="81">
        <v>-2992717.98</v>
      </c>
      <c r="G65" s="71" t="s">
        <v>56</v>
      </c>
      <c r="H65" s="72">
        <v>-3128060.89</v>
      </c>
      <c r="I65" s="72">
        <v>-640.36</v>
      </c>
      <c r="J65" s="72">
        <v>-3127420.53</v>
      </c>
      <c r="K65" s="79">
        <f t="shared" si="2"/>
        <v>-4883.8474139546506</v>
      </c>
      <c r="L65" s="72">
        <v>-1479600</v>
      </c>
      <c r="M65" s="82">
        <f>H65/L65</f>
        <v>2.1141260408218439</v>
      </c>
      <c r="N65" s="78"/>
    </row>
    <row r="66" spans="1:14" ht="5.0999999999999996" customHeight="1" x14ac:dyDescent="0.15">
      <c r="A66" s="80"/>
      <c r="B66" s="84"/>
      <c r="C66" s="84"/>
      <c r="D66" s="84"/>
      <c r="E66" s="83"/>
      <c r="G66" s="80"/>
      <c r="H66" s="84"/>
      <c r="I66" s="84"/>
      <c r="J66" s="84"/>
      <c r="K66" s="85"/>
      <c r="L66" s="84"/>
      <c r="M66" s="86"/>
      <c r="N66" s="78"/>
    </row>
    <row r="67" spans="1:14" ht="3" customHeight="1" x14ac:dyDescent="0.15">
      <c r="A67" s="71"/>
      <c r="B67" s="72"/>
      <c r="C67" s="72"/>
      <c r="D67" s="72"/>
      <c r="E67" s="81"/>
      <c r="G67" s="71"/>
      <c r="H67" s="72"/>
      <c r="I67" s="72"/>
      <c r="J67" s="72"/>
      <c r="K67" s="79"/>
      <c r="L67" s="72"/>
      <c r="M67" s="82"/>
      <c r="N67" s="78"/>
    </row>
    <row r="68" spans="1:14" s="11" customFormat="1" ht="9" x14ac:dyDescent="0.15">
      <c r="A68" s="73" t="s">
        <v>10</v>
      </c>
      <c r="B68" s="69">
        <v>152462069.65000001</v>
      </c>
      <c r="C68" s="69">
        <v>30840918.68</v>
      </c>
      <c r="D68" s="69">
        <v>6034421.3200000003</v>
      </c>
      <c r="E68" s="88">
        <v>127655572.29000001</v>
      </c>
      <c r="G68" s="73" t="s">
        <v>10</v>
      </c>
      <c r="H68" s="69">
        <v>123895596.26000001</v>
      </c>
      <c r="I68" s="69">
        <v>128260485.26000001</v>
      </c>
      <c r="J68" s="69">
        <v>-4364889</v>
      </c>
      <c r="K68" s="89">
        <f>IF(ISERROR((H68-I68)/ABS(I68)),"",(H68-I68)/ABS(I68))</f>
        <v>-3.403143993375532E-2</v>
      </c>
      <c r="L68" s="69">
        <v>984537644</v>
      </c>
      <c r="M68" s="90">
        <f>H68/L68</f>
        <v>0.125841400798688</v>
      </c>
      <c r="N68" s="70"/>
    </row>
    <row r="69" spans="1:14" ht="3" customHeight="1" x14ac:dyDescent="0.15">
      <c r="A69" s="80"/>
      <c r="B69" s="84"/>
      <c r="C69" s="84"/>
      <c r="D69" s="84"/>
      <c r="E69" s="83"/>
      <c r="G69" s="91"/>
      <c r="H69" s="84"/>
      <c r="I69" s="84"/>
      <c r="J69" s="84"/>
      <c r="K69" s="85"/>
      <c r="L69" s="84"/>
      <c r="M69" s="86"/>
      <c r="N69" s="78"/>
    </row>
    <row r="70" spans="1:14" ht="5.0999999999999996" customHeight="1" x14ac:dyDescent="0.15">
      <c r="A70" s="71"/>
      <c r="B70" s="72"/>
      <c r="C70" s="72"/>
      <c r="D70" s="72"/>
      <c r="E70" s="81"/>
      <c r="G70" s="80"/>
      <c r="H70" s="72"/>
      <c r="I70" s="72"/>
      <c r="J70" s="72"/>
      <c r="K70" s="79"/>
      <c r="L70" s="72"/>
      <c r="M70" s="82"/>
      <c r="N70" s="78"/>
    </row>
    <row r="71" spans="1:14" ht="9" x14ac:dyDescent="0.15">
      <c r="A71" s="71" t="s">
        <v>6</v>
      </c>
      <c r="B71" s="72">
        <v>181454.07999999999</v>
      </c>
      <c r="C71" s="72" t="s">
        <v>105</v>
      </c>
      <c r="D71" s="72" t="s">
        <v>105</v>
      </c>
      <c r="E71" s="81">
        <v>181454.07999999999</v>
      </c>
      <c r="G71" s="71" t="s">
        <v>6</v>
      </c>
      <c r="H71" s="72">
        <v>181454.07999999999</v>
      </c>
      <c r="I71" s="72">
        <v>187357.36</v>
      </c>
      <c r="J71" s="72">
        <v>-5903.28</v>
      </c>
      <c r="K71" s="79">
        <f>IF(ISERROR((H71-I71)/ABS(I71)),"",(H71-I71)/ABS(I71))</f>
        <v>-3.1508129704645706E-2</v>
      </c>
      <c r="L71" s="72">
        <v>700000</v>
      </c>
      <c r="M71" s="82">
        <f>H71/L71</f>
        <v>0.25922011428571429</v>
      </c>
      <c r="N71" s="78"/>
    </row>
    <row r="72" spans="1:14" ht="9" x14ac:dyDescent="0.15">
      <c r="A72" s="71" t="s">
        <v>78</v>
      </c>
      <c r="B72" s="72">
        <v>632.16</v>
      </c>
      <c r="C72" s="72" t="s">
        <v>105</v>
      </c>
      <c r="D72" s="72">
        <v>14457.89</v>
      </c>
      <c r="E72" s="81">
        <v>15090.05</v>
      </c>
      <c r="G72" s="71" t="s">
        <v>78</v>
      </c>
      <c r="H72" s="72">
        <v>60467.67</v>
      </c>
      <c r="I72" s="72">
        <v>41707.980000000003</v>
      </c>
      <c r="J72" s="72">
        <v>18759.689999999999</v>
      </c>
      <c r="K72" s="79">
        <f>IF(ISERROR((H72-I72)/ABS(I72)),"",(H72-I72)/ABS(I72))</f>
        <v>0.44978658760266005</v>
      </c>
      <c r="L72" s="72">
        <v>5050000</v>
      </c>
      <c r="M72" s="82">
        <f>H72/L72</f>
        <v>1.1973796039603961E-2</v>
      </c>
      <c r="N72" s="78"/>
    </row>
    <row r="73" spans="1:14" ht="9" x14ac:dyDescent="0.15">
      <c r="A73" s="71" t="s">
        <v>57</v>
      </c>
      <c r="B73" s="72">
        <v>157672</v>
      </c>
      <c r="C73" s="72" t="s">
        <v>105</v>
      </c>
      <c r="D73" s="72">
        <v>150</v>
      </c>
      <c r="E73" s="81">
        <v>157822</v>
      </c>
      <c r="G73" s="71" t="s">
        <v>57</v>
      </c>
      <c r="H73" s="72">
        <v>157822</v>
      </c>
      <c r="I73" s="72">
        <v>136024.53</v>
      </c>
      <c r="J73" s="72">
        <v>21797.47</v>
      </c>
      <c r="K73" s="79">
        <f>IF(ISERROR((H73-I73)/ABS(I73)),"",(H73-I73)/ABS(I73))</f>
        <v>0.16024661140163471</v>
      </c>
      <c r="L73" s="72">
        <v>525000</v>
      </c>
      <c r="M73" s="82">
        <f>H73/L73</f>
        <v>0.30061333333333334</v>
      </c>
      <c r="N73" s="78"/>
    </row>
    <row r="74" spans="1:14" ht="5.0999999999999996" customHeight="1" x14ac:dyDescent="0.15">
      <c r="A74" s="80"/>
      <c r="B74" s="84"/>
      <c r="C74" s="84"/>
      <c r="D74" s="84"/>
      <c r="E74" s="83"/>
      <c r="G74" s="80"/>
      <c r="H74" s="84"/>
      <c r="I74" s="84"/>
      <c r="J74" s="84"/>
      <c r="K74" s="85"/>
      <c r="L74" s="84"/>
      <c r="M74" s="86"/>
      <c r="N74" s="78"/>
    </row>
    <row r="75" spans="1:14" ht="3" customHeight="1" x14ac:dyDescent="0.15">
      <c r="A75" s="71"/>
      <c r="B75" s="72"/>
      <c r="C75" s="72"/>
      <c r="D75" s="72"/>
      <c r="E75" s="81"/>
      <c r="G75" s="71"/>
      <c r="H75" s="72"/>
      <c r="I75" s="72"/>
      <c r="J75" s="72"/>
      <c r="K75" s="79"/>
      <c r="L75" s="72"/>
      <c r="M75" s="82"/>
      <c r="N75" s="78"/>
    </row>
    <row r="76" spans="1:14" s="11" customFormat="1" ht="9" x14ac:dyDescent="0.15">
      <c r="A76" s="73" t="s">
        <v>79</v>
      </c>
      <c r="B76" s="69">
        <v>339758.24</v>
      </c>
      <c r="C76" s="69" t="s">
        <v>105</v>
      </c>
      <c r="D76" s="69">
        <v>14607.89</v>
      </c>
      <c r="E76" s="88">
        <v>354366.13</v>
      </c>
      <c r="G76" s="73" t="s">
        <v>79</v>
      </c>
      <c r="H76" s="69">
        <v>399743.75</v>
      </c>
      <c r="I76" s="69">
        <v>365089.87</v>
      </c>
      <c r="J76" s="69">
        <v>34653.879999999997</v>
      </c>
      <c r="K76" s="89">
        <f>IF(ISERROR((H76-I76)/ABS(I76)),"",(H76-I76)/ABS(I76))</f>
        <v>9.4918766165711488E-2</v>
      </c>
      <c r="L76" s="69">
        <v>6275000</v>
      </c>
      <c r="M76" s="90">
        <f>H76/L76</f>
        <v>6.3704183266932266E-2</v>
      </c>
      <c r="N76" s="70"/>
    </row>
    <row r="77" spans="1:14" ht="3" customHeight="1" x14ac:dyDescent="0.15">
      <c r="A77" s="80"/>
      <c r="B77" s="84"/>
      <c r="C77" s="84"/>
      <c r="D77" s="84"/>
      <c r="E77" s="83"/>
      <c r="G77" s="80"/>
      <c r="H77" s="84"/>
      <c r="I77" s="84"/>
      <c r="J77" s="84"/>
      <c r="K77" s="85"/>
      <c r="L77" s="84"/>
      <c r="M77" s="86"/>
      <c r="N77" s="78"/>
    </row>
    <row r="78" spans="1:14" ht="5.0999999999999996" customHeight="1" x14ac:dyDescent="0.15">
      <c r="A78" s="71"/>
      <c r="B78" s="72"/>
      <c r="C78" s="72"/>
      <c r="D78" s="72"/>
      <c r="E78" s="81"/>
      <c r="G78" s="71"/>
      <c r="H78" s="72"/>
      <c r="I78" s="72"/>
      <c r="J78" s="72"/>
      <c r="K78" s="79"/>
      <c r="L78" s="72"/>
      <c r="M78" s="82"/>
      <c r="N78" s="78"/>
    </row>
    <row r="79" spans="1:14" ht="9" x14ac:dyDescent="0.15">
      <c r="A79" s="71" t="s">
        <v>7</v>
      </c>
      <c r="B79" s="72">
        <v>125148.96</v>
      </c>
      <c r="C79" s="72">
        <v>12.6</v>
      </c>
      <c r="D79" s="72" t="s">
        <v>105</v>
      </c>
      <c r="E79" s="81">
        <v>125136.36</v>
      </c>
      <c r="G79" s="71" t="s">
        <v>7</v>
      </c>
      <c r="H79" s="72">
        <v>125136.36</v>
      </c>
      <c r="I79" s="72">
        <v>188544.71</v>
      </c>
      <c r="J79" s="72">
        <v>-63408.35</v>
      </c>
      <c r="K79" s="79">
        <f>IF(ISERROR((H79-I79)/ABS(I79)),"",(H79-I79)/ABS(I79))</f>
        <v>-0.33630405223249166</v>
      </c>
      <c r="L79" s="72">
        <v>1875000</v>
      </c>
      <c r="M79" s="82">
        <f>H79/L79</f>
        <v>6.6739391999999995E-2</v>
      </c>
      <c r="N79" s="78"/>
    </row>
    <row r="80" spans="1:14" ht="9" x14ac:dyDescent="0.15">
      <c r="A80" s="71" t="s">
        <v>58</v>
      </c>
      <c r="B80" s="72">
        <v>111798.18</v>
      </c>
      <c r="C80" s="72" t="s">
        <v>105</v>
      </c>
      <c r="D80" s="72">
        <v>61255.09</v>
      </c>
      <c r="E80" s="81">
        <v>173053.27</v>
      </c>
      <c r="G80" s="71" t="s">
        <v>58</v>
      </c>
      <c r="H80" s="72">
        <v>248256.76</v>
      </c>
      <c r="I80" s="72">
        <v>258350.3</v>
      </c>
      <c r="J80" s="72">
        <v>-10093.540000000001</v>
      </c>
      <c r="K80" s="79">
        <f>IF(ISERROR((H80-I80)/ABS(I80)),"",(H80-I80)/ABS(I80))</f>
        <v>-3.9069201777586396E-2</v>
      </c>
      <c r="L80" s="72">
        <v>2575000</v>
      </c>
      <c r="M80" s="82">
        <f>H80/L80</f>
        <v>9.6410392233009706E-2</v>
      </c>
      <c r="N80" s="78"/>
    </row>
    <row r="81" spans="1:14" ht="9" x14ac:dyDescent="0.15">
      <c r="A81" s="71" t="s">
        <v>59</v>
      </c>
      <c r="B81" s="72">
        <v>10105.450000000001</v>
      </c>
      <c r="C81" s="72">
        <v>180.65</v>
      </c>
      <c r="D81" s="72">
        <v>59793.46</v>
      </c>
      <c r="E81" s="81">
        <v>69718.259999999995</v>
      </c>
      <c r="G81" s="71" t="s">
        <v>59</v>
      </c>
      <c r="H81" s="72">
        <v>73668.570000000007</v>
      </c>
      <c r="I81" s="72">
        <v>-1460328.31</v>
      </c>
      <c r="J81" s="72">
        <v>1533996.88</v>
      </c>
      <c r="K81" s="79">
        <f>IF(ISERROR((H81-I81)/ABS(I81)),"",(H81-I81)/ABS(I81))</f>
        <v>1.0504465807418333</v>
      </c>
      <c r="L81" s="72">
        <v>2150000</v>
      </c>
      <c r="M81" s="82">
        <f>H81/L81</f>
        <v>3.4264451162790699E-2</v>
      </c>
      <c r="N81" s="78"/>
    </row>
    <row r="82" spans="1:14" ht="5.0999999999999996" customHeight="1" x14ac:dyDescent="0.15">
      <c r="A82" s="80"/>
      <c r="B82" s="84"/>
      <c r="C82" s="84"/>
      <c r="D82" s="84"/>
      <c r="E82" s="83"/>
      <c r="G82" s="80"/>
      <c r="H82" s="84"/>
      <c r="I82" s="84"/>
      <c r="J82" s="84"/>
      <c r="K82" s="85"/>
      <c r="L82" s="84"/>
      <c r="M82" s="86"/>
      <c r="N82" s="78"/>
    </row>
    <row r="83" spans="1:14" ht="3" customHeight="1" x14ac:dyDescent="0.15">
      <c r="A83" s="71"/>
      <c r="B83" s="72"/>
      <c r="C83" s="72"/>
      <c r="D83" s="72"/>
      <c r="E83" s="81"/>
      <c r="G83" s="71"/>
      <c r="H83" s="72"/>
      <c r="I83" s="72"/>
      <c r="J83" s="72"/>
      <c r="K83" s="79"/>
      <c r="L83" s="72"/>
      <c r="M83" s="82"/>
      <c r="N83" s="78"/>
    </row>
    <row r="84" spans="1:14" s="11" customFormat="1" ht="9" x14ac:dyDescent="0.15">
      <c r="A84" s="73" t="s">
        <v>80</v>
      </c>
      <c r="B84" s="69">
        <v>586810.82999999996</v>
      </c>
      <c r="C84" s="69">
        <v>193.25</v>
      </c>
      <c r="D84" s="69">
        <v>135656.44</v>
      </c>
      <c r="E84" s="88">
        <v>722274.02</v>
      </c>
      <c r="G84" s="73" t="s">
        <v>80</v>
      </c>
      <c r="H84" s="69">
        <v>846805.44</v>
      </c>
      <c r="I84" s="69">
        <v>-648343.43000000005</v>
      </c>
      <c r="J84" s="69">
        <v>1495148.87</v>
      </c>
      <c r="K84" s="89">
        <f>IF(ISERROR((H84-I84)/ABS(I84)),"",(H84-I84)/ABS(I84))</f>
        <v>2.3061063023342427</v>
      </c>
      <c r="L84" s="69">
        <v>12875000</v>
      </c>
      <c r="M84" s="90">
        <f>H84/L84</f>
        <v>6.5771296310679614E-2</v>
      </c>
      <c r="N84" s="70"/>
    </row>
    <row r="85" spans="1:14" ht="3" customHeight="1" x14ac:dyDescent="0.15">
      <c r="A85" s="80"/>
      <c r="B85" s="84"/>
      <c r="C85" s="84"/>
      <c r="D85" s="84"/>
      <c r="E85" s="83"/>
      <c r="G85" s="80"/>
      <c r="H85" s="84"/>
      <c r="I85" s="84"/>
      <c r="J85" s="84"/>
      <c r="K85" s="85" t="str">
        <f>IF(ISERROR((H85-I85)/ABS(I85)),"",(H85-I85)/ABS(I85))</f>
        <v/>
      </c>
      <c r="L85" s="84"/>
      <c r="M85" s="86"/>
      <c r="N85" s="78"/>
    </row>
    <row r="86" spans="1:14" ht="9.9499999999999993" customHeight="1" x14ac:dyDescent="0.15">
      <c r="A86" s="80"/>
      <c r="B86" s="84"/>
      <c r="C86" s="84"/>
      <c r="D86" s="84"/>
      <c r="E86" s="83"/>
      <c r="G86" s="80"/>
      <c r="H86" s="84"/>
      <c r="I86" s="84"/>
      <c r="J86" s="84"/>
      <c r="K86" s="85" t="str">
        <f>IF(ISERROR((H86-I86)/ABS(I86)),"",(H86-I86)/ABS(I86))</f>
        <v/>
      </c>
      <c r="L86" s="84"/>
      <c r="M86" s="86"/>
      <c r="N86" s="78"/>
    </row>
    <row r="87" spans="1:14" ht="3" customHeight="1" x14ac:dyDescent="0.15">
      <c r="A87" s="71"/>
      <c r="B87" s="72"/>
      <c r="C87" s="72"/>
      <c r="D87" s="72"/>
      <c r="E87" s="81"/>
      <c r="G87" s="71"/>
      <c r="H87" s="72"/>
      <c r="I87" s="72"/>
      <c r="J87" s="72"/>
      <c r="K87" s="79" t="str">
        <f>IF(ISERROR((H87-I87)/ABS(I87)),"",(H87-I87)/ABS(I87))</f>
        <v/>
      </c>
      <c r="L87" s="72"/>
      <c r="M87" s="82"/>
      <c r="N87" s="78"/>
    </row>
    <row r="88" spans="1:14" s="11" customFormat="1" ht="9" x14ac:dyDescent="0.15">
      <c r="A88" s="73" t="s">
        <v>81</v>
      </c>
      <c r="B88" s="69">
        <v>317830461.32999998</v>
      </c>
      <c r="C88" s="69">
        <v>54558662.149999999</v>
      </c>
      <c r="D88" s="69">
        <v>11081527.77</v>
      </c>
      <c r="E88" s="88">
        <v>274353326.94999999</v>
      </c>
      <c r="G88" s="73" t="s">
        <v>81</v>
      </c>
      <c r="H88" s="69">
        <v>265456292.72</v>
      </c>
      <c r="I88" s="69">
        <v>246894491.97</v>
      </c>
      <c r="J88" s="69">
        <v>18561800.75</v>
      </c>
      <c r="K88" s="89">
        <f>IF(ISERROR((H88-I88)/ABS(I88)),"",(H88-I88)/ABS(I88))</f>
        <v>7.5181105102399101E-2</v>
      </c>
      <c r="L88" s="69">
        <v>2052610094</v>
      </c>
      <c r="M88" s="90">
        <f>H88/L88</f>
        <v>0.12932621421669771</v>
      </c>
      <c r="N88" s="70"/>
    </row>
    <row r="89" spans="1:14" ht="3" customHeight="1" x14ac:dyDescent="0.15">
      <c r="A89" s="80"/>
      <c r="B89" s="84"/>
      <c r="C89" s="84"/>
      <c r="D89" s="84"/>
      <c r="E89" s="83"/>
      <c r="G89" s="80"/>
      <c r="H89" s="84"/>
      <c r="I89" s="84"/>
      <c r="J89" s="84"/>
      <c r="K89" s="85"/>
      <c r="L89" s="84"/>
      <c r="M89" s="86"/>
      <c r="N89" s="78"/>
    </row>
    <row r="90" spans="1:14" ht="5.0999999999999996" customHeight="1" x14ac:dyDescent="0.15">
      <c r="A90" s="71"/>
      <c r="B90" s="72"/>
      <c r="C90" s="72"/>
      <c r="D90" s="72"/>
      <c r="E90" s="81"/>
      <c r="G90" s="71"/>
      <c r="H90" s="72"/>
      <c r="I90" s="72"/>
      <c r="J90" s="72"/>
      <c r="K90" s="79"/>
      <c r="L90" s="72"/>
      <c r="M90" s="82"/>
      <c r="N90" s="78"/>
    </row>
    <row r="91" spans="1:14" ht="9" customHeight="1" x14ac:dyDescent="0.15">
      <c r="A91" s="71" t="s">
        <v>60</v>
      </c>
      <c r="B91" s="72"/>
      <c r="C91" s="72"/>
      <c r="D91" s="72"/>
      <c r="E91" s="81"/>
      <c r="G91" s="71" t="s">
        <v>60</v>
      </c>
      <c r="H91" s="72"/>
      <c r="I91" s="72"/>
      <c r="J91" s="72"/>
      <c r="K91" s="79"/>
      <c r="L91" s="72"/>
      <c r="M91" s="82"/>
      <c r="N91" s="78"/>
    </row>
    <row r="92" spans="1:14" ht="9" x14ac:dyDescent="0.15">
      <c r="A92" s="71" t="s">
        <v>62</v>
      </c>
      <c r="B92" s="72" t="s">
        <v>105</v>
      </c>
      <c r="C92" s="72" t="s">
        <v>105</v>
      </c>
      <c r="D92" s="72" t="s">
        <v>105</v>
      </c>
      <c r="E92" s="81" t="s">
        <v>105</v>
      </c>
      <c r="G92" s="71" t="s">
        <v>62</v>
      </c>
      <c r="H92" s="72" t="s">
        <v>105</v>
      </c>
      <c r="I92" s="72" t="s">
        <v>105</v>
      </c>
      <c r="J92" s="72" t="s">
        <v>105</v>
      </c>
      <c r="K92" s="79" t="str">
        <f>IF(ISERROR((H92-I92)/ABS(I92)),"",(H92-I92)/ABS(I92))</f>
        <v/>
      </c>
      <c r="L92" s="72">
        <v>180429000</v>
      </c>
      <c r="M92" s="82"/>
      <c r="N92" s="78"/>
    </row>
    <row r="93" spans="1:14" ht="9" x14ac:dyDescent="0.15">
      <c r="A93" s="71" t="s">
        <v>61</v>
      </c>
      <c r="B93" s="72" t="s">
        <v>105</v>
      </c>
      <c r="C93" s="72" t="s">
        <v>105</v>
      </c>
      <c r="D93" s="72" t="s">
        <v>105</v>
      </c>
      <c r="E93" s="81" t="s">
        <v>105</v>
      </c>
      <c r="G93" s="71" t="s">
        <v>61</v>
      </c>
      <c r="H93" s="72" t="s">
        <v>105</v>
      </c>
      <c r="I93" s="72" t="s">
        <v>105</v>
      </c>
      <c r="J93" s="72" t="s">
        <v>105</v>
      </c>
      <c r="K93" s="79" t="str">
        <f>IF(ISERROR((H93-I93)/ABS(I93)),"",(H93-I93)/ABS(I93))</f>
        <v/>
      </c>
      <c r="L93" s="72">
        <v>107155920</v>
      </c>
      <c r="M93" s="82"/>
      <c r="N93" s="78"/>
    </row>
    <row r="94" spans="1:14" ht="5.0999999999999996" customHeight="1" x14ac:dyDescent="0.15">
      <c r="A94" s="80"/>
      <c r="B94" s="84"/>
      <c r="C94" s="84"/>
      <c r="D94" s="84"/>
      <c r="E94" s="83"/>
      <c r="G94" s="80"/>
      <c r="H94" s="84"/>
      <c r="I94" s="84"/>
      <c r="J94" s="84"/>
      <c r="K94" s="85"/>
      <c r="L94" s="84"/>
      <c r="M94" s="86"/>
      <c r="N94" s="78"/>
    </row>
    <row r="95" spans="1:14" ht="3" customHeight="1" x14ac:dyDescent="0.15">
      <c r="A95" s="80"/>
      <c r="B95" s="72"/>
      <c r="C95" s="72"/>
      <c r="D95" s="72"/>
      <c r="E95" s="81"/>
      <c r="G95" s="71"/>
      <c r="H95" s="72"/>
      <c r="I95" s="72"/>
      <c r="J95" s="72"/>
      <c r="K95" s="79"/>
      <c r="L95" s="72"/>
      <c r="M95" s="82"/>
      <c r="N95" s="78"/>
    </row>
    <row r="96" spans="1:14" s="11" customFormat="1" ht="9" x14ac:dyDescent="0.15">
      <c r="A96" s="73" t="s">
        <v>45</v>
      </c>
      <c r="B96" s="69" t="s">
        <v>105</v>
      </c>
      <c r="C96" s="69" t="s">
        <v>105</v>
      </c>
      <c r="D96" s="69" t="s">
        <v>105</v>
      </c>
      <c r="E96" s="88" t="s">
        <v>105</v>
      </c>
      <c r="G96" s="73" t="s">
        <v>45</v>
      </c>
      <c r="H96" s="69" t="s">
        <v>105</v>
      </c>
      <c r="I96" s="69" t="s">
        <v>105</v>
      </c>
      <c r="J96" s="69" t="s">
        <v>105</v>
      </c>
      <c r="K96" s="89" t="str">
        <f>IF(ISERROR((H96-I96)/ABS(I96)),"",(H96-I96)/ABS(I96))</f>
        <v/>
      </c>
      <c r="L96" s="69">
        <v>287584920</v>
      </c>
      <c r="M96" s="90"/>
      <c r="N96" s="70"/>
    </row>
    <row r="97" spans="1:14" ht="3" customHeight="1" x14ac:dyDescent="0.15">
      <c r="A97" s="80"/>
      <c r="B97" s="84"/>
      <c r="C97" s="84"/>
      <c r="D97" s="84"/>
      <c r="E97" s="83"/>
      <c r="G97" s="80"/>
      <c r="H97" s="84"/>
      <c r="I97" s="84"/>
      <c r="J97" s="84"/>
      <c r="K97" s="85"/>
      <c r="L97" s="84"/>
      <c r="M97" s="86"/>
      <c r="N97" s="78"/>
    </row>
    <row r="98" spans="1:14" ht="5.0999999999999996" customHeight="1" x14ac:dyDescent="0.15">
      <c r="A98" s="71"/>
      <c r="B98" s="72"/>
      <c r="C98" s="72"/>
      <c r="D98" s="72"/>
      <c r="E98" s="81"/>
      <c r="G98" s="71"/>
      <c r="H98" s="72"/>
      <c r="I98" s="72"/>
      <c r="J98" s="72"/>
      <c r="K98" s="79"/>
      <c r="L98" s="72"/>
      <c r="M98" s="82"/>
      <c r="N98" s="78"/>
    </row>
    <row r="99" spans="1:14" ht="9" customHeight="1" x14ac:dyDescent="0.15">
      <c r="A99" s="71" t="s">
        <v>38</v>
      </c>
      <c r="B99" s="72"/>
      <c r="C99" s="72"/>
      <c r="D99" s="72"/>
      <c r="E99" s="81"/>
      <c r="G99" s="71" t="s">
        <v>38</v>
      </c>
      <c r="H99" s="72"/>
      <c r="I99" s="72"/>
      <c r="J99" s="72"/>
      <c r="K99" s="79"/>
      <c r="L99" s="72"/>
      <c r="M99" s="82"/>
      <c r="N99" s="78"/>
    </row>
    <row r="100" spans="1:14" ht="9" customHeight="1" x14ac:dyDescent="0.15">
      <c r="A100" s="71" t="s">
        <v>82</v>
      </c>
      <c r="B100" s="72"/>
      <c r="C100" s="72"/>
      <c r="D100" s="72"/>
      <c r="E100" s="81"/>
      <c r="G100" s="71" t="s">
        <v>82</v>
      </c>
      <c r="H100" s="72"/>
      <c r="I100" s="72"/>
      <c r="J100" s="72"/>
      <c r="K100" s="79"/>
      <c r="L100" s="72"/>
      <c r="M100" s="82"/>
      <c r="N100" s="78"/>
    </row>
    <row r="101" spans="1:14" ht="9" x14ac:dyDescent="0.15">
      <c r="A101" s="71" t="s">
        <v>43</v>
      </c>
      <c r="B101" s="72" t="s">
        <v>105</v>
      </c>
      <c r="C101" s="72" t="s">
        <v>105</v>
      </c>
      <c r="D101" s="72" t="s">
        <v>105</v>
      </c>
      <c r="E101" s="81" t="s">
        <v>105</v>
      </c>
      <c r="G101" s="71" t="s">
        <v>43</v>
      </c>
      <c r="H101" s="72" t="s">
        <v>105</v>
      </c>
      <c r="I101" s="72" t="s">
        <v>105</v>
      </c>
      <c r="J101" s="72" t="s">
        <v>105</v>
      </c>
      <c r="K101" s="79" t="str">
        <f>IF(ISERROR((H101-I101)/ABS(I101)),"",(H101-I101)/ABS(I101))</f>
        <v/>
      </c>
      <c r="L101" s="72">
        <v>40771</v>
      </c>
      <c r="M101" s="82"/>
      <c r="N101" s="78"/>
    </row>
    <row r="102" spans="1:14" ht="9" x14ac:dyDescent="0.15">
      <c r="A102" s="71" t="s">
        <v>89</v>
      </c>
      <c r="B102" s="72" t="s">
        <v>105</v>
      </c>
      <c r="C102" s="72" t="s">
        <v>105</v>
      </c>
      <c r="D102" s="72" t="s">
        <v>105</v>
      </c>
      <c r="E102" s="81" t="s">
        <v>105</v>
      </c>
      <c r="G102" s="71" t="s">
        <v>8</v>
      </c>
      <c r="H102" s="72" t="s">
        <v>105</v>
      </c>
      <c r="I102" s="72" t="s">
        <v>105</v>
      </c>
      <c r="J102" s="72" t="s">
        <v>105</v>
      </c>
      <c r="K102" s="79" t="str">
        <f>IF(ISERROR((H102-I102)/ABS(I102)),"",(H102-I102)/ABS(I102))</f>
        <v/>
      </c>
      <c r="L102" s="72">
        <v>7365449</v>
      </c>
      <c r="M102" s="82"/>
      <c r="N102" s="78"/>
    </row>
    <row r="103" spans="1:14" ht="9" x14ac:dyDescent="0.15">
      <c r="A103" s="71" t="s">
        <v>4</v>
      </c>
      <c r="B103" s="72"/>
      <c r="C103" s="72"/>
      <c r="D103" s="72"/>
      <c r="E103" s="81"/>
      <c r="G103" s="71" t="s">
        <v>4</v>
      </c>
      <c r="H103" s="72"/>
      <c r="I103" s="72"/>
      <c r="J103" s="72"/>
      <c r="K103" s="79"/>
      <c r="L103" s="72"/>
      <c r="M103" s="82"/>
      <c r="N103" s="78"/>
    </row>
    <row r="104" spans="1:14" ht="9" x14ac:dyDescent="0.15">
      <c r="A104" s="71" t="s">
        <v>87</v>
      </c>
      <c r="B104" s="72" t="s">
        <v>105</v>
      </c>
      <c r="C104" s="72" t="s">
        <v>105</v>
      </c>
      <c r="D104" s="72" t="s">
        <v>105</v>
      </c>
      <c r="E104" s="81" t="s">
        <v>105</v>
      </c>
      <c r="G104" s="71" t="s">
        <v>43</v>
      </c>
      <c r="H104" s="72" t="s">
        <v>105</v>
      </c>
      <c r="I104" s="72" t="s">
        <v>105</v>
      </c>
      <c r="J104" s="72" t="s">
        <v>105</v>
      </c>
      <c r="K104" s="79" t="str">
        <f>IF(ISERROR((H104-I104)/ABS(I104)),"",(H104-I104)/ABS(I104))</f>
        <v/>
      </c>
      <c r="L104" s="72">
        <v>1003</v>
      </c>
      <c r="M104" s="82"/>
      <c r="N104" s="78"/>
    </row>
    <row r="105" spans="1:14" ht="9" x14ac:dyDescent="0.15">
      <c r="A105" s="92" t="s">
        <v>91</v>
      </c>
      <c r="B105" s="72" t="s">
        <v>105</v>
      </c>
      <c r="C105" s="72" t="s">
        <v>105</v>
      </c>
      <c r="D105" s="72" t="s">
        <v>105</v>
      </c>
      <c r="E105" s="81" t="s">
        <v>105</v>
      </c>
      <c r="G105" s="93" t="s">
        <v>90</v>
      </c>
      <c r="H105" s="72" t="s">
        <v>105</v>
      </c>
      <c r="I105" s="72" t="s">
        <v>105</v>
      </c>
      <c r="J105" s="72" t="s">
        <v>105</v>
      </c>
      <c r="K105" s="79" t="str">
        <f>IF(ISERROR((H105-I105)/ABS(I105)),"",(H105-I105)/ABS(I105))</f>
        <v/>
      </c>
      <c r="L105" s="72">
        <v>-59891923</v>
      </c>
      <c r="M105" s="82"/>
      <c r="N105" s="78"/>
    </row>
    <row r="106" spans="1:14" ht="9" x14ac:dyDescent="0.15">
      <c r="A106" s="71" t="s">
        <v>88</v>
      </c>
      <c r="B106" s="72" t="s">
        <v>105</v>
      </c>
      <c r="C106" s="72" t="s">
        <v>105</v>
      </c>
      <c r="D106" s="72" t="s">
        <v>105</v>
      </c>
      <c r="E106" s="81" t="s">
        <v>105</v>
      </c>
      <c r="G106" s="71" t="s">
        <v>88</v>
      </c>
      <c r="H106" s="72" t="s">
        <v>105</v>
      </c>
      <c r="I106" s="72" t="s">
        <v>105</v>
      </c>
      <c r="J106" s="72" t="s">
        <v>105</v>
      </c>
      <c r="K106" s="79" t="str">
        <f>IF(ISERROR((H106-I106)/ABS(I106)),"",(H106-I106)/ABS(I106))</f>
        <v/>
      </c>
      <c r="L106" s="72">
        <v>-342281</v>
      </c>
      <c r="M106" s="82"/>
      <c r="N106" s="78"/>
    </row>
    <row r="107" spans="1:14" ht="9" x14ac:dyDescent="0.15">
      <c r="A107" s="71" t="s">
        <v>55</v>
      </c>
      <c r="B107" s="72"/>
      <c r="C107" s="72"/>
      <c r="D107" s="72"/>
      <c r="E107" s="81"/>
      <c r="G107" s="71" t="s">
        <v>55</v>
      </c>
      <c r="H107" s="69"/>
      <c r="I107" s="72"/>
      <c r="J107" s="72"/>
      <c r="K107" s="79"/>
      <c r="L107" s="72"/>
      <c r="M107" s="82"/>
      <c r="N107" s="78"/>
    </row>
    <row r="108" spans="1:14" ht="9" x14ac:dyDescent="0.15">
      <c r="A108" s="71" t="s">
        <v>89</v>
      </c>
      <c r="B108" s="72" t="s">
        <v>105</v>
      </c>
      <c r="C108" s="72" t="s">
        <v>105</v>
      </c>
      <c r="D108" s="72" t="s">
        <v>105</v>
      </c>
      <c r="E108" s="81" t="s">
        <v>105</v>
      </c>
      <c r="G108" s="71" t="s">
        <v>8</v>
      </c>
      <c r="H108" s="72" t="s">
        <v>105</v>
      </c>
      <c r="I108" s="72" t="s">
        <v>105</v>
      </c>
      <c r="J108" s="72" t="s">
        <v>105</v>
      </c>
      <c r="K108" s="79" t="str">
        <f>IF(ISERROR((H108-I108)/ABS(I108)),"",(H108-I108)/ABS(I108))</f>
        <v/>
      </c>
      <c r="L108" s="72">
        <v>5252580</v>
      </c>
      <c r="M108" s="82"/>
      <c r="N108" s="78"/>
    </row>
    <row r="109" spans="1:14" ht="9" x14ac:dyDescent="0.15">
      <c r="A109" s="71" t="s">
        <v>5</v>
      </c>
      <c r="B109" s="72"/>
      <c r="C109" s="72"/>
      <c r="D109" s="72"/>
      <c r="E109" s="81"/>
      <c r="G109" s="71" t="s">
        <v>5</v>
      </c>
      <c r="H109" s="72"/>
      <c r="I109" s="72"/>
      <c r="J109" s="72"/>
      <c r="K109" s="79"/>
      <c r="L109" s="72"/>
      <c r="M109" s="82"/>
      <c r="N109" s="78"/>
    </row>
    <row r="110" spans="1:14" ht="9" x14ac:dyDescent="0.15">
      <c r="A110" s="71" t="s">
        <v>87</v>
      </c>
      <c r="B110" s="72" t="s">
        <v>105</v>
      </c>
      <c r="C110" s="72" t="s">
        <v>105</v>
      </c>
      <c r="D110" s="72" t="s">
        <v>105</v>
      </c>
      <c r="E110" s="81" t="s">
        <v>105</v>
      </c>
      <c r="G110" s="71" t="s">
        <v>43</v>
      </c>
      <c r="H110" s="72" t="s">
        <v>105</v>
      </c>
      <c r="I110" s="72" t="s">
        <v>105</v>
      </c>
      <c r="J110" s="72" t="s">
        <v>105</v>
      </c>
      <c r="K110" s="79" t="str">
        <f>IF(ISERROR((H110-I110)/ABS(I110)),"",(H110-I110)/ABS(I110))</f>
        <v/>
      </c>
      <c r="L110" s="72">
        <v>38798</v>
      </c>
      <c r="M110" s="82"/>
      <c r="N110" s="78"/>
    </row>
    <row r="111" spans="1:14" ht="9" x14ac:dyDescent="0.15">
      <c r="A111" s="71" t="s">
        <v>89</v>
      </c>
      <c r="B111" s="72" t="s">
        <v>105</v>
      </c>
      <c r="C111" s="72" t="s">
        <v>105</v>
      </c>
      <c r="D111" s="72" t="s">
        <v>105</v>
      </c>
      <c r="E111" s="81" t="s">
        <v>105</v>
      </c>
      <c r="G111" s="71" t="s">
        <v>8</v>
      </c>
      <c r="H111" s="72" t="s">
        <v>105</v>
      </c>
      <c r="I111" s="72" t="s">
        <v>105</v>
      </c>
      <c r="J111" s="72" t="s">
        <v>105</v>
      </c>
      <c r="K111" s="79" t="str">
        <f>IF(ISERROR((H111-I111)/ABS(I111)),"",(H111-I111)/ABS(I111))</f>
        <v/>
      </c>
      <c r="L111" s="72">
        <v>2862862</v>
      </c>
      <c r="M111" s="82"/>
      <c r="N111" s="78"/>
    </row>
    <row r="112" spans="1:14" ht="5.0999999999999996" customHeight="1" x14ac:dyDescent="0.15">
      <c r="A112" s="80"/>
      <c r="B112" s="84"/>
      <c r="C112" s="84"/>
      <c r="D112" s="84"/>
      <c r="E112" s="83"/>
      <c r="G112" s="80"/>
      <c r="H112" s="84"/>
      <c r="I112" s="84"/>
      <c r="J112" s="84"/>
      <c r="K112" s="85"/>
      <c r="L112" s="84"/>
      <c r="M112" s="86"/>
      <c r="N112" s="78"/>
    </row>
    <row r="113" spans="1:14" ht="3" customHeight="1" x14ac:dyDescent="0.15">
      <c r="A113" s="71"/>
      <c r="B113" s="72"/>
      <c r="C113" s="72"/>
      <c r="D113" s="72"/>
      <c r="E113" s="81"/>
      <c r="G113" s="71"/>
      <c r="H113" s="72"/>
      <c r="I113" s="72"/>
      <c r="J113" s="72"/>
      <c r="K113" s="79"/>
      <c r="L113" s="72"/>
      <c r="M113" s="82"/>
      <c r="N113" s="78"/>
    </row>
    <row r="114" spans="1:14" s="11" customFormat="1" ht="9" x14ac:dyDescent="0.15">
      <c r="A114" s="73" t="s">
        <v>46</v>
      </c>
      <c r="B114" s="69" t="s">
        <v>105</v>
      </c>
      <c r="C114" s="69" t="s">
        <v>105</v>
      </c>
      <c r="D114" s="69" t="s">
        <v>105</v>
      </c>
      <c r="E114" s="88" t="s">
        <v>105</v>
      </c>
      <c r="G114" s="73" t="s">
        <v>46</v>
      </c>
      <c r="H114" s="69" t="s">
        <v>105</v>
      </c>
      <c r="I114" s="69" t="s">
        <v>105</v>
      </c>
      <c r="J114" s="69" t="s">
        <v>105</v>
      </c>
      <c r="K114" s="89" t="str">
        <f>IF(ISERROR((H114-I114)/ABS(I114)),"",(H114-I114)/ABS(I114))</f>
        <v/>
      </c>
      <c r="L114" s="69">
        <v>-44672741</v>
      </c>
      <c r="M114" s="90"/>
      <c r="N114" s="70"/>
    </row>
    <row r="115" spans="1:14" ht="3" customHeight="1" x14ac:dyDescent="0.15">
      <c r="A115" s="80"/>
      <c r="B115" s="84"/>
      <c r="C115" s="84"/>
      <c r="D115" s="84"/>
      <c r="E115" s="83"/>
      <c r="G115" s="80"/>
      <c r="H115" s="84"/>
      <c r="I115" s="84"/>
      <c r="J115" s="84"/>
      <c r="K115" s="85"/>
      <c r="L115" s="84"/>
      <c r="M115" s="86"/>
      <c r="N115" s="78"/>
    </row>
    <row r="116" spans="1:14" ht="8.1" customHeight="1" x14ac:dyDescent="0.15">
      <c r="A116" s="80"/>
      <c r="B116" s="84"/>
      <c r="C116" s="84"/>
      <c r="D116" s="84"/>
      <c r="E116" s="83"/>
      <c r="G116" s="80"/>
      <c r="H116" s="84"/>
      <c r="I116" s="84"/>
      <c r="J116" s="84"/>
      <c r="K116" s="85"/>
      <c r="L116" s="84"/>
      <c r="M116" s="86"/>
      <c r="N116" s="78"/>
    </row>
    <row r="117" spans="1:14" ht="3" customHeight="1" x14ac:dyDescent="0.15">
      <c r="A117" s="71"/>
      <c r="B117" s="72"/>
      <c r="C117" s="72"/>
      <c r="D117" s="72"/>
      <c r="E117" s="81"/>
      <c r="G117" s="71"/>
      <c r="H117" s="72"/>
      <c r="I117" s="72"/>
      <c r="J117" s="72"/>
      <c r="K117" s="79"/>
      <c r="L117" s="72"/>
      <c r="M117" s="82"/>
      <c r="N117" s="78"/>
    </row>
    <row r="118" spans="1:14" s="11" customFormat="1" ht="9" x14ac:dyDescent="0.15">
      <c r="A118" s="73" t="s">
        <v>83</v>
      </c>
      <c r="B118" s="69" t="s">
        <v>105</v>
      </c>
      <c r="C118" s="69" t="s">
        <v>105</v>
      </c>
      <c r="D118" s="69" t="s">
        <v>105</v>
      </c>
      <c r="E118" s="88" t="s">
        <v>105</v>
      </c>
      <c r="G118" s="73" t="s">
        <v>83</v>
      </c>
      <c r="H118" s="69" t="s">
        <v>105</v>
      </c>
      <c r="I118" s="69" t="s">
        <v>105</v>
      </c>
      <c r="J118" s="69" t="s">
        <v>105</v>
      </c>
      <c r="K118" s="89" t="str">
        <f>IF(ISERROR((H118-I118)/ABS(I118)),"",(H118-I118)/ABS(I118))</f>
        <v/>
      </c>
      <c r="L118" s="69">
        <v>242912179</v>
      </c>
      <c r="M118" s="90"/>
      <c r="N118" s="70"/>
    </row>
    <row r="119" spans="1:14" ht="3" customHeight="1" x14ac:dyDescent="0.15">
      <c r="A119" s="80"/>
      <c r="B119" s="84"/>
      <c r="C119" s="84"/>
      <c r="D119" s="84"/>
      <c r="E119" s="83"/>
      <c r="G119" s="80"/>
      <c r="H119" s="84"/>
      <c r="I119" s="84"/>
      <c r="J119" s="84"/>
      <c r="K119" s="85"/>
      <c r="L119" s="84"/>
      <c r="M119" s="86"/>
      <c r="N119" s="78"/>
    </row>
    <row r="120" spans="1:14" ht="8.1" customHeight="1" x14ac:dyDescent="0.15">
      <c r="A120" s="77"/>
      <c r="B120" s="84"/>
      <c r="C120" s="84"/>
      <c r="D120" s="84"/>
      <c r="E120" s="83"/>
      <c r="G120" s="76"/>
      <c r="H120" s="84"/>
      <c r="I120" s="84"/>
      <c r="J120" s="84"/>
      <c r="K120" s="85"/>
      <c r="L120" s="84"/>
      <c r="M120" s="86"/>
      <c r="N120" s="78"/>
    </row>
    <row r="121" spans="1:14" ht="3" customHeight="1" x14ac:dyDescent="0.15">
      <c r="A121" s="71"/>
      <c r="B121" s="72"/>
      <c r="C121" s="72"/>
      <c r="D121" s="72"/>
      <c r="E121" s="81"/>
      <c r="G121" s="71"/>
      <c r="H121" s="72"/>
      <c r="I121" s="72"/>
      <c r="J121" s="72"/>
      <c r="K121" s="94"/>
      <c r="L121" s="72"/>
      <c r="M121" s="82"/>
      <c r="N121" s="78"/>
    </row>
    <row r="122" spans="1:14" s="11" customFormat="1" ht="9" x14ac:dyDescent="0.15">
      <c r="A122" s="73" t="s">
        <v>9</v>
      </c>
      <c r="B122" s="69">
        <v>317830461.32999998</v>
      </c>
      <c r="C122" s="69">
        <v>54558662.149999999</v>
      </c>
      <c r="D122" s="69">
        <v>11081527.77</v>
      </c>
      <c r="E122" s="88">
        <v>274353326.94999999</v>
      </c>
      <c r="G122" s="73" t="s">
        <v>9</v>
      </c>
      <c r="H122" s="69">
        <v>265456292.72</v>
      </c>
      <c r="I122" s="69">
        <v>246894491.97</v>
      </c>
      <c r="J122" s="69">
        <v>18561800.75</v>
      </c>
      <c r="K122" s="89">
        <f>IF(ISERROR((H122-I122)/ABS(I122)),"",(H122-I122)/ABS(I122))</f>
        <v>7.5181105102399101E-2</v>
      </c>
      <c r="L122" s="69">
        <v>2295522273</v>
      </c>
      <c r="M122" s="90">
        <f>H122/L122</f>
        <v>0.11564091354821718</v>
      </c>
      <c r="N122" s="70"/>
    </row>
    <row r="123" spans="1:14" ht="3" customHeight="1" x14ac:dyDescent="0.15">
      <c r="A123" s="76"/>
      <c r="B123" s="84"/>
      <c r="C123" s="84"/>
      <c r="D123" s="84"/>
      <c r="E123" s="83"/>
      <c r="G123" s="76"/>
      <c r="H123" s="84"/>
      <c r="I123" s="84"/>
      <c r="J123" s="84"/>
      <c r="K123" s="95"/>
      <c r="L123" s="84"/>
      <c r="M123" s="96"/>
      <c r="N123" s="78"/>
    </row>
    <row r="124" spans="1:14" ht="6" customHeight="1" x14ac:dyDescent="0.15">
      <c r="A124" s="78"/>
      <c r="B124" s="97"/>
      <c r="C124" s="97"/>
      <c r="D124" s="97"/>
      <c r="E124" s="97"/>
      <c r="G124" s="78"/>
      <c r="H124" s="97"/>
      <c r="I124" s="97"/>
      <c r="J124" s="97"/>
      <c r="K124" s="78"/>
      <c r="L124" s="97"/>
      <c r="M124" s="78"/>
      <c r="N124" s="78"/>
    </row>
    <row r="125" spans="1:14" ht="9" customHeight="1" x14ac:dyDescent="0.15">
      <c r="A125" s="64" t="s">
        <v>84</v>
      </c>
      <c r="B125" s="65">
        <v>1585012.23</v>
      </c>
      <c r="C125" s="38"/>
      <c r="D125" s="97"/>
      <c r="E125" s="98"/>
      <c r="G125" s="64" t="s">
        <v>84</v>
      </c>
      <c r="H125" s="65">
        <v>1585012.23</v>
      </c>
      <c r="I125" s="38"/>
      <c r="J125" s="97"/>
      <c r="K125" s="78"/>
      <c r="L125" s="97"/>
      <c r="M125" s="78"/>
      <c r="N125" s="78"/>
    </row>
    <row r="126" spans="1:14" ht="9.75" customHeight="1" x14ac:dyDescent="0.15">
      <c r="A126" s="101" t="s">
        <v>110</v>
      </c>
      <c r="B126" s="101"/>
      <c r="C126" s="101"/>
      <c r="D126" s="101"/>
      <c r="E126" s="101"/>
      <c r="F126" s="6"/>
      <c r="G126" s="101" t="str">
        <f>+A126</f>
        <v>Vitoria-Gasteizen, 2018ko MARTXOAREN 13an / Vitoria-Gasteiz, 13 de MARZO DE 2018</v>
      </c>
      <c r="H126" s="101"/>
      <c r="I126" s="101"/>
      <c r="J126" s="101"/>
      <c r="K126" s="101"/>
      <c r="L126" s="101"/>
      <c r="M126" s="101"/>
    </row>
    <row r="127" spans="1:14" ht="8.1" customHeight="1" x14ac:dyDescent="0.15">
      <c r="A127" s="51"/>
      <c r="B127" s="51"/>
      <c r="C127" s="51"/>
      <c r="D127" s="51"/>
      <c r="E127" s="51"/>
      <c r="F127" s="6"/>
      <c r="G127" s="51"/>
      <c r="H127" s="51"/>
      <c r="I127" s="51"/>
      <c r="J127" s="51"/>
      <c r="K127" s="51"/>
      <c r="L127" s="51"/>
      <c r="M127" s="51"/>
    </row>
    <row r="128" spans="1:14" ht="8.25" customHeight="1" x14ac:dyDescent="0.15">
      <c r="A128" s="99" t="s">
        <v>41</v>
      </c>
      <c r="B128" s="47"/>
      <c r="C128" s="100" t="s">
        <v>42</v>
      </c>
      <c r="D128" s="49"/>
      <c r="E128" s="47"/>
      <c r="G128" s="99" t="s">
        <v>39</v>
      </c>
      <c r="H128" s="52"/>
      <c r="I128" s="48"/>
      <c r="J128" s="68" t="s">
        <v>40</v>
      </c>
      <c r="K128" s="47"/>
      <c r="L128" s="48"/>
      <c r="M128" s="50"/>
    </row>
    <row r="129" spans="1:13" ht="9" customHeight="1" x14ac:dyDescent="0.15">
      <c r="A129" s="99" t="s">
        <v>15</v>
      </c>
      <c r="C129" s="68" t="s">
        <v>93</v>
      </c>
      <c r="D129" s="14"/>
      <c r="E129" s="14"/>
      <c r="G129" s="99" t="s">
        <v>15</v>
      </c>
      <c r="H129" s="14"/>
      <c r="I129" s="14"/>
      <c r="J129" s="68" t="s">
        <v>92</v>
      </c>
      <c r="L129" s="14"/>
    </row>
    <row r="130" spans="1:13" ht="9" customHeight="1" x14ac:dyDescent="0.15">
      <c r="A130" s="99"/>
      <c r="C130" s="68"/>
      <c r="D130" s="14"/>
      <c r="E130" s="14"/>
      <c r="G130" s="99"/>
      <c r="H130" s="14"/>
      <c r="I130" s="14"/>
      <c r="J130" s="68"/>
      <c r="L130" s="14"/>
    </row>
    <row r="131" spans="1:13" ht="9" customHeight="1" x14ac:dyDescent="0.15">
      <c r="A131" s="99"/>
      <c r="C131" s="68"/>
      <c r="D131" s="14"/>
      <c r="E131" s="14"/>
      <c r="G131" s="99"/>
      <c r="H131" s="14"/>
      <c r="I131" s="14"/>
      <c r="J131" s="68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17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  <c r="G238" s="2"/>
      <c r="H238" s="2"/>
      <c r="I238" s="2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2:13" ht="9" x14ac:dyDescent="0.15">
      <c r="L266" s="2"/>
      <c r="M266" s="13"/>
    </row>
  </sheetData>
  <mergeCells count="2">
    <mergeCell ref="A126:E126"/>
    <mergeCell ref="G126:M126"/>
  </mergeCells>
  <printOptions horizontalCentered="1" gridLinesSet="0"/>
  <pageMargins left="0" right="0" top="0" bottom="0" header="0" footer="3.937007874015748E-2"/>
  <pageSetup paperSize="9" scale="83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4097" r:id="rId4">
          <objectPr defaultSize="0" autoPict="0" r:id="rId5">
            <anchor moveWithCells="1" sizeWithCells="1">
              <from>
                <xdr:col>4</xdr:col>
                <xdr:colOff>66675</xdr:colOff>
                <xdr:row>123</xdr:row>
                <xdr:rowOff>57150</xdr:rowOff>
              </from>
              <to>
                <xdr:col>4</xdr:col>
                <xdr:colOff>466725</xdr:colOff>
                <xdr:row>131</xdr:row>
                <xdr:rowOff>66675</xdr:rowOff>
              </to>
            </anchor>
          </objectPr>
        </oleObject>
      </mc:Choice>
      <mc:Fallback>
        <oleObject progId="Word.Picture.8" shapeId="4097" r:id="rId4"/>
      </mc:Fallback>
    </mc:AlternateContent>
    <mc:AlternateContent xmlns:mc="http://schemas.openxmlformats.org/markup-compatibility/2006">
      <mc:Choice Requires="x14">
        <oleObject progId="Word.Picture.8" shapeId="4098" r:id="rId6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371475</xdr:colOff>
                <xdr:row>131</xdr:row>
                <xdr:rowOff>95250</xdr:rowOff>
              </to>
            </anchor>
          </objectPr>
        </oleObject>
      </mc:Choice>
      <mc:Fallback>
        <oleObject progId="Word.Picture.8" shapeId="4098" r:id="rId6"/>
      </mc:Fallback>
    </mc:AlternateContent>
    <mc:AlternateContent xmlns:mc="http://schemas.openxmlformats.org/markup-compatibility/2006">
      <mc:Choice Requires="x14">
        <oleObject progId="Word.Picture.8" shapeId="4099" r:id="rId7">
          <objectPr defaultSize="0" autoPict="0" r:id="rId8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0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4099" r:id="rId7"/>
      </mc:Fallback>
    </mc:AlternateContent>
    <mc:AlternateContent xmlns:mc="http://schemas.openxmlformats.org/markup-compatibility/2006">
      <mc:Choice Requires="x14">
        <oleObject progId="Word.Picture.8" shapeId="4100" r:id="rId9">
          <objectPr defaultSize="0" autoPict="0" r:id="rId8">
            <anchor moveWithCells="1" sizeWithCells="1">
              <from>
                <xdr:col>6</xdr:col>
                <xdr:colOff>0</xdr:colOff>
                <xdr:row>0</xdr:row>
                <xdr:rowOff>19050</xdr:rowOff>
              </from>
              <to>
                <xdr:col>6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4100" r:id="rId9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66"/>
  <sheetViews>
    <sheetView showGridLines="0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4.42578125" style="1" customWidth="1"/>
    <col min="8" max="8" width="14.5703125" style="1" customWidth="1"/>
    <col min="9" max="9" width="14.140625" style="1" customWidth="1"/>
    <col min="10" max="10" width="9.28515625" style="1" customWidth="1"/>
    <col min="11" max="11" width="8.140625" style="1" customWidth="1"/>
    <col min="12" max="12" width="11.14062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>
      <c r="B2" s="70"/>
      <c r="J2" s="70" t="s">
        <v>96</v>
      </c>
    </row>
    <row r="3" spans="1:14" ht="8.1" customHeight="1" x14ac:dyDescent="0.15">
      <c r="B3" s="70" t="s">
        <v>104</v>
      </c>
      <c r="J3" s="70" t="s">
        <v>95</v>
      </c>
    </row>
    <row r="4" spans="1:14" ht="8.1" customHeight="1" x14ac:dyDescent="0.15">
      <c r="B4" s="70" t="s">
        <v>103</v>
      </c>
    </row>
    <row r="5" spans="1:14" ht="8.1" customHeight="1" x14ac:dyDescent="0.15"/>
    <row r="6" spans="1:14" ht="8.1" customHeight="1" x14ac:dyDescent="0.15"/>
    <row r="7" spans="1:14" x14ac:dyDescent="0.15">
      <c r="E7" s="16" t="s">
        <v>94</v>
      </c>
      <c r="M7" s="16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2" t="s">
        <v>111</v>
      </c>
      <c r="B9" s="73" t="s">
        <v>26</v>
      </c>
      <c r="C9" s="73" t="s">
        <v>16</v>
      </c>
      <c r="D9" s="73" t="s">
        <v>28</v>
      </c>
      <c r="E9" s="74" t="s">
        <v>17</v>
      </c>
      <c r="G9" s="62" t="s">
        <v>112</v>
      </c>
      <c r="H9" s="73" t="s">
        <v>19</v>
      </c>
      <c r="I9" s="73" t="s">
        <v>29</v>
      </c>
      <c r="J9" s="73" t="s">
        <v>20</v>
      </c>
      <c r="K9" s="73" t="s">
        <v>21</v>
      </c>
      <c r="L9" s="73" t="s">
        <v>33</v>
      </c>
      <c r="M9" s="74" t="s">
        <v>24</v>
      </c>
      <c r="N9" s="70"/>
    </row>
    <row r="10" spans="1:14" s="11" customFormat="1" ht="10.5" x14ac:dyDescent="0.15">
      <c r="A10" s="63"/>
      <c r="B10" s="73" t="s">
        <v>27</v>
      </c>
      <c r="C10" s="73"/>
      <c r="D10" s="73" t="s">
        <v>26</v>
      </c>
      <c r="E10" s="74"/>
      <c r="G10" s="63"/>
      <c r="H10" s="73" t="s">
        <v>31</v>
      </c>
      <c r="I10" s="73" t="s">
        <v>35</v>
      </c>
      <c r="J10" s="73"/>
      <c r="K10" s="73"/>
      <c r="L10" s="73" t="s">
        <v>34</v>
      </c>
      <c r="M10" s="74"/>
      <c r="N10" s="70"/>
    </row>
    <row r="11" spans="1:14" s="11" customFormat="1" ht="10.5" x14ac:dyDescent="0.15">
      <c r="A11" s="63" t="s">
        <v>113</v>
      </c>
      <c r="B11" s="73" t="s">
        <v>25</v>
      </c>
      <c r="C11" s="73" t="s">
        <v>13</v>
      </c>
      <c r="D11" s="73" t="s">
        <v>14</v>
      </c>
      <c r="E11" s="74" t="s">
        <v>18</v>
      </c>
      <c r="G11" s="62" t="s">
        <v>114</v>
      </c>
      <c r="H11" s="73" t="s">
        <v>32</v>
      </c>
      <c r="I11" s="73" t="s">
        <v>30</v>
      </c>
      <c r="J11" s="73" t="s">
        <v>12</v>
      </c>
      <c r="K11" s="73" t="s">
        <v>22</v>
      </c>
      <c r="L11" s="73" t="s">
        <v>23</v>
      </c>
      <c r="M11" s="74" t="s">
        <v>36</v>
      </c>
      <c r="N11" s="70"/>
    </row>
    <row r="12" spans="1:14" ht="5.0999999999999996" customHeight="1" x14ac:dyDescent="0.15">
      <c r="A12" s="7"/>
      <c r="B12" s="5"/>
      <c r="C12" s="5"/>
      <c r="D12" s="5"/>
      <c r="E12" s="9"/>
      <c r="G12" s="75"/>
      <c r="H12" s="76"/>
      <c r="I12" s="76"/>
      <c r="J12" s="76"/>
      <c r="K12" s="76"/>
      <c r="L12" s="76"/>
      <c r="M12" s="77"/>
      <c r="N12" s="78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71"/>
      <c r="I13" s="71"/>
      <c r="J13" s="71"/>
      <c r="K13" s="79"/>
      <c r="L13" s="71"/>
      <c r="M13" s="80"/>
      <c r="N13" s="78"/>
    </row>
    <row r="14" spans="1:14" ht="9" customHeight="1" x14ac:dyDescent="0.15">
      <c r="A14" s="71" t="s">
        <v>0</v>
      </c>
      <c r="B14" s="4"/>
      <c r="C14" s="4"/>
      <c r="D14" s="4"/>
      <c r="E14" s="10"/>
      <c r="G14" s="71" t="s">
        <v>0</v>
      </c>
      <c r="H14" s="71"/>
      <c r="I14" s="71"/>
      <c r="J14" s="71"/>
      <c r="K14" s="79"/>
      <c r="L14" s="71"/>
      <c r="M14" s="80"/>
      <c r="N14" s="78"/>
    </row>
    <row r="15" spans="1:14" ht="9" x14ac:dyDescent="0.15">
      <c r="A15" s="71" t="s">
        <v>85</v>
      </c>
      <c r="B15" s="72">
        <v>46037384.270000003</v>
      </c>
      <c r="C15" s="72">
        <v>29800.36</v>
      </c>
      <c r="D15" s="72">
        <v>1130456.8</v>
      </c>
      <c r="E15" s="81">
        <v>47138040.710000001</v>
      </c>
      <c r="G15" s="71" t="s">
        <v>85</v>
      </c>
      <c r="H15" s="72">
        <v>168981678.28999999</v>
      </c>
      <c r="I15" s="72">
        <v>164088607.36000001</v>
      </c>
      <c r="J15" s="72">
        <v>4893070.93</v>
      </c>
      <c r="K15" s="79">
        <f t="shared" ref="K15:K21" si="0">IF(ISERROR((H15-I15)/ABS(I15)),"",(H15-I15)/ABS(I15))</f>
        <v>2.9819687111274518E-2</v>
      </c>
      <c r="L15" s="72">
        <v>788000000</v>
      </c>
      <c r="M15" s="82">
        <f t="shared" ref="M15:M21" si="1">H15/L15</f>
        <v>0.2144437541751269</v>
      </c>
      <c r="N15" s="78"/>
    </row>
    <row r="16" spans="1:14" ht="9" x14ac:dyDescent="0.15">
      <c r="A16" s="71" t="s">
        <v>48</v>
      </c>
      <c r="B16" s="72">
        <v>1126213.56</v>
      </c>
      <c r="C16" s="72" t="s">
        <v>105</v>
      </c>
      <c r="D16" s="72">
        <v>31779.94</v>
      </c>
      <c r="E16" s="81">
        <v>1157993.5</v>
      </c>
      <c r="G16" s="71" t="s">
        <v>48</v>
      </c>
      <c r="H16" s="72">
        <v>18157151.440000001</v>
      </c>
      <c r="I16" s="72">
        <v>4790017.21</v>
      </c>
      <c r="J16" s="72">
        <v>13367134.23</v>
      </c>
      <c r="K16" s="79">
        <f t="shared" si="0"/>
        <v>2.7906234245033121</v>
      </c>
      <c r="L16" s="72">
        <v>16650000</v>
      </c>
      <c r="M16" s="82">
        <f t="shared" si="1"/>
        <v>1.0905196060060061</v>
      </c>
      <c r="N16" s="78"/>
    </row>
    <row r="17" spans="1:14" ht="9" x14ac:dyDescent="0.15">
      <c r="A17" s="71" t="s">
        <v>49</v>
      </c>
      <c r="B17" s="72">
        <v>135582.75</v>
      </c>
      <c r="C17" s="72">
        <v>2125.5100000000002</v>
      </c>
      <c r="D17" s="72">
        <v>43527.5</v>
      </c>
      <c r="E17" s="81">
        <v>176984.74</v>
      </c>
      <c r="G17" s="71" t="s">
        <v>49</v>
      </c>
      <c r="H17" s="72">
        <v>2396114.1</v>
      </c>
      <c r="I17" s="72">
        <v>2210283.7799999998</v>
      </c>
      <c r="J17" s="72">
        <v>185830.32</v>
      </c>
      <c r="K17" s="79">
        <f t="shared" si="0"/>
        <v>8.407532176705397E-2</v>
      </c>
      <c r="L17" s="72">
        <v>9400000</v>
      </c>
      <c r="M17" s="82">
        <f t="shared" si="1"/>
        <v>0.25490575531914894</v>
      </c>
      <c r="N17" s="78"/>
    </row>
    <row r="18" spans="1:14" ht="9" x14ac:dyDescent="0.15">
      <c r="A18" s="71" t="s">
        <v>64</v>
      </c>
      <c r="B18" s="72">
        <v>316479.61</v>
      </c>
      <c r="C18" s="72" t="s">
        <v>105</v>
      </c>
      <c r="D18" s="72" t="s">
        <v>105</v>
      </c>
      <c r="E18" s="81">
        <v>316479.61</v>
      </c>
      <c r="G18" s="71" t="s">
        <v>64</v>
      </c>
      <c r="H18" s="72">
        <v>1034732.89</v>
      </c>
      <c r="I18" s="72">
        <v>708725.23</v>
      </c>
      <c r="J18" s="72">
        <v>326007.65999999997</v>
      </c>
      <c r="K18" s="79">
        <f t="shared" si="0"/>
        <v>0.45999161057099669</v>
      </c>
      <c r="L18" s="72">
        <v>4150000</v>
      </c>
      <c r="M18" s="82">
        <f t="shared" si="1"/>
        <v>0.2493332265060241</v>
      </c>
      <c r="N18" s="78"/>
    </row>
    <row r="19" spans="1:14" ht="9" x14ac:dyDescent="0.15">
      <c r="A19" s="71" t="s">
        <v>65</v>
      </c>
      <c r="B19" s="72" t="s">
        <v>105</v>
      </c>
      <c r="C19" s="72" t="s">
        <v>105</v>
      </c>
      <c r="D19" s="72" t="s">
        <v>105</v>
      </c>
      <c r="E19" s="81" t="s">
        <v>105</v>
      </c>
      <c r="G19" s="71" t="s">
        <v>65</v>
      </c>
      <c r="H19" s="72">
        <v>1847258.3</v>
      </c>
      <c r="I19" s="72">
        <v>1527704.8</v>
      </c>
      <c r="J19" s="72">
        <v>319553.5</v>
      </c>
      <c r="K19" s="79">
        <f t="shared" si="0"/>
        <v>0.20917228249855599</v>
      </c>
      <c r="L19" s="72">
        <v>2500000</v>
      </c>
      <c r="M19" s="82">
        <f t="shared" si="1"/>
        <v>0.73890332000000003</v>
      </c>
      <c r="N19" s="78"/>
    </row>
    <row r="20" spans="1:14" ht="9" x14ac:dyDescent="0.15">
      <c r="A20" s="71" t="s">
        <v>50</v>
      </c>
      <c r="B20" s="72">
        <v>21111.4</v>
      </c>
      <c r="C20" s="72" t="s">
        <v>105</v>
      </c>
      <c r="D20" s="72">
        <v>75492.44</v>
      </c>
      <c r="E20" s="81">
        <v>96603.839999999997</v>
      </c>
      <c r="G20" s="71" t="s">
        <v>50</v>
      </c>
      <c r="H20" s="72">
        <v>6723618.7400000002</v>
      </c>
      <c r="I20" s="72">
        <v>6426099.7599999998</v>
      </c>
      <c r="J20" s="72">
        <v>297518.98</v>
      </c>
      <c r="K20" s="79">
        <f t="shared" si="0"/>
        <v>4.629853116379265E-2</v>
      </c>
      <c r="L20" s="72">
        <v>28100000</v>
      </c>
      <c r="M20" s="82">
        <f t="shared" si="1"/>
        <v>0.23927468825622777</v>
      </c>
      <c r="N20" s="78"/>
    </row>
    <row r="21" spans="1:14" ht="9" x14ac:dyDescent="0.15">
      <c r="A21" s="71" t="s">
        <v>66</v>
      </c>
      <c r="B21" s="72">
        <v>519414.43</v>
      </c>
      <c r="C21" s="72" t="s">
        <v>105</v>
      </c>
      <c r="D21" s="72">
        <v>267932.62</v>
      </c>
      <c r="E21" s="81">
        <v>787347.05</v>
      </c>
      <c r="G21" s="71" t="s">
        <v>66</v>
      </c>
      <c r="H21" s="72">
        <v>1690707.49</v>
      </c>
      <c r="I21" s="72">
        <v>1199844.49</v>
      </c>
      <c r="J21" s="72">
        <v>490863</v>
      </c>
      <c r="K21" s="79">
        <f t="shared" si="0"/>
        <v>0.40910551666574724</v>
      </c>
      <c r="L21" s="72">
        <v>-28000000</v>
      </c>
      <c r="M21" s="82">
        <f t="shared" si="1"/>
        <v>-6.0382410357142854E-2</v>
      </c>
      <c r="N21" s="78"/>
    </row>
    <row r="22" spans="1:14" ht="5.0999999999999996" customHeight="1" x14ac:dyDescent="0.15">
      <c r="A22" s="80"/>
      <c r="B22" s="83"/>
      <c r="C22" s="84"/>
      <c r="D22" s="84"/>
      <c r="E22" s="83"/>
      <c r="G22" s="80"/>
      <c r="H22" s="84"/>
      <c r="I22" s="84"/>
      <c r="J22" s="84"/>
      <c r="K22" s="85"/>
      <c r="L22" s="84"/>
      <c r="M22" s="86"/>
      <c r="N22" s="78"/>
    </row>
    <row r="23" spans="1:14" ht="3" customHeight="1" x14ac:dyDescent="0.15">
      <c r="A23" s="71"/>
      <c r="B23" s="72"/>
      <c r="C23" s="72"/>
      <c r="D23" s="72"/>
      <c r="E23" s="81"/>
      <c r="G23" s="71"/>
      <c r="H23" s="72"/>
      <c r="I23" s="72"/>
      <c r="J23" s="72"/>
      <c r="K23" s="79"/>
      <c r="L23" s="72"/>
      <c r="M23" s="82"/>
      <c r="N23" s="78"/>
    </row>
    <row r="24" spans="1:14" s="11" customFormat="1" ht="9" x14ac:dyDescent="0.15">
      <c r="A24" s="87" t="s">
        <v>2</v>
      </c>
      <c r="B24" s="69">
        <v>48156186.020000003</v>
      </c>
      <c r="C24" s="69">
        <v>31925.87</v>
      </c>
      <c r="D24" s="69">
        <v>1549189.3</v>
      </c>
      <c r="E24" s="88">
        <v>49673449.450000003</v>
      </c>
      <c r="G24" s="87" t="s">
        <v>2</v>
      </c>
      <c r="H24" s="69">
        <v>200831261.25</v>
      </c>
      <c r="I24" s="69">
        <v>180951282.63</v>
      </c>
      <c r="J24" s="69">
        <v>19879978.620000001</v>
      </c>
      <c r="K24" s="89">
        <f>IF(ISERROR((H24-I24)/ABS(I24)),"",(H24-I24)/ABS(I24))</f>
        <v>0.10986370657924308</v>
      </c>
      <c r="L24" s="69">
        <v>820800000</v>
      </c>
      <c r="M24" s="90">
        <f>H24/L24</f>
        <v>0.24467746253654971</v>
      </c>
      <c r="N24" s="70"/>
    </row>
    <row r="25" spans="1:14" ht="3" customHeight="1" x14ac:dyDescent="0.15">
      <c r="A25" s="80"/>
      <c r="B25" s="84"/>
      <c r="C25" s="84"/>
      <c r="D25" s="84"/>
      <c r="E25" s="83"/>
      <c r="G25" s="80"/>
      <c r="H25" s="84"/>
      <c r="I25" s="84"/>
      <c r="J25" s="84"/>
      <c r="K25" s="85"/>
      <c r="L25" s="84"/>
      <c r="M25" s="86"/>
      <c r="N25" s="78"/>
    </row>
    <row r="26" spans="1:14" ht="5.0999999999999996" customHeight="1" x14ac:dyDescent="0.15">
      <c r="A26" s="71"/>
      <c r="B26" s="72"/>
      <c r="C26" s="72"/>
      <c r="D26" s="72"/>
      <c r="E26" s="81"/>
      <c r="G26" s="71"/>
      <c r="H26" s="72"/>
      <c r="I26" s="72"/>
      <c r="J26" s="72"/>
      <c r="K26" s="79"/>
      <c r="L26" s="72"/>
      <c r="M26" s="82"/>
      <c r="N26" s="78"/>
    </row>
    <row r="27" spans="1:14" ht="9" customHeight="1" x14ac:dyDescent="0.15">
      <c r="A27" s="71" t="s">
        <v>3</v>
      </c>
      <c r="B27" s="72"/>
      <c r="C27" s="72"/>
      <c r="D27" s="72"/>
      <c r="E27" s="81"/>
      <c r="G27" s="71" t="s">
        <v>3</v>
      </c>
      <c r="H27" s="72"/>
      <c r="I27" s="72"/>
      <c r="J27" s="72"/>
      <c r="K27" s="79"/>
      <c r="L27" s="72"/>
      <c r="M27" s="82"/>
      <c r="N27" s="78"/>
    </row>
    <row r="28" spans="1:14" ht="9" x14ac:dyDescent="0.15">
      <c r="A28" s="71" t="s">
        <v>48</v>
      </c>
      <c r="B28" s="72">
        <v>1126213.56</v>
      </c>
      <c r="C28" s="72" t="s">
        <v>105</v>
      </c>
      <c r="D28" s="72">
        <v>31779.94</v>
      </c>
      <c r="E28" s="81">
        <v>1157993.5</v>
      </c>
      <c r="G28" s="71" t="s">
        <v>48</v>
      </c>
      <c r="H28" s="72">
        <v>18157151.379999999</v>
      </c>
      <c r="I28" s="72">
        <v>4790017.16</v>
      </c>
      <c r="J28" s="72">
        <v>13367134.220000001</v>
      </c>
      <c r="K28" s="79">
        <f>IF(ISERROR((H28-I28)/ABS(I28)),"",(H28-I28)/ABS(I28))</f>
        <v>2.7906234515452129</v>
      </c>
      <c r="L28" s="72">
        <v>16650000</v>
      </c>
      <c r="M28" s="82">
        <f>H28/L28</f>
        <v>1.0905196024024024</v>
      </c>
      <c r="N28" s="78"/>
    </row>
    <row r="29" spans="1:14" ht="9" x14ac:dyDescent="0.15">
      <c r="A29" s="71" t="s">
        <v>49</v>
      </c>
      <c r="B29" s="72">
        <v>135582.75</v>
      </c>
      <c r="C29" s="72">
        <v>2125.4699999999998</v>
      </c>
      <c r="D29" s="72">
        <v>43527.44</v>
      </c>
      <c r="E29" s="81">
        <v>176984.72</v>
      </c>
      <c r="G29" s="71" t="s">
        <v>49</v>
      </c>
      <c r="H29" s="72">
        <v>2396114.0099999998</v>
      </c>
      <c r="I29" s="72">
        <v>2210283.6800000002</v>
      </c>
      <c r="J29" s="72">
        <v>185830.33</v>
      </c>
      <c r="K29" s="79">
        <f>IF(ISERROR((H29-I29)/ABS(I29)),"",(H29-I29)/ABS(I29))</f>
        <v>8.4075330095184697E-2</v>
      </c>
      <c r="L29" s="72">
        <v>9400000</v>
      </c>
      <c r="M29" s="82">
        <f>H29/L29</f>
        <v>0.25490574574468083</v>
      </c>
      <c r="N29" s="78"/>
    </row>
    <row r="30" spans="1:14" ht="9" x14ac:dyDescent="0.15">
      <c r="A30" s="71" t="s">
        <v>67</v>
      </c>
      <c r="B30" s="72">
        <v>316479.59999999998</v>
      </c>
      <c r="C30" s="72" t="s">
        <v>105</v>
      </c>
      <c r="D30" s="72" t="s">
        <v>105</v>
      </c>
      <c r="E30" s="81">
        <v>316479.59999999998</v>
      </c>
      <c r="G30" s="71" t="s">
        <v>67</v>
      </c>
      <c r="H30" s="72">
        <v>1034732.88</v>
      </c>
      <c r="I30" s="72">
        <v>708725.22</v>
      </c>
      <c r="J30" s="72">
        <v>326007.65999999997</v>
      </c>
      <c r="K30" s="79">
        <f>IF(ISERROR((H30-I30)/ABS(I30)),"",(H30-I30)/ABS(I30))</f>
        <v>0.45999161706140507</v>
      </c>
      <c r="L30" s="72">
        <v>4150000</v>
      </c>
      <c r="M30" s="82">
        <f>H30/L30</f>
        <v>0.24933322409638553</v>
      </c>
      <c r="N30" s="78"/>
    </row>
    <row r="31" spans="1:14" ht="9" x14ac:dyDescent="0.15">
      <c r="A31" s="71" t="s">
        <v>1</v>
      </c>
      <c r="B31" s="72">
        <v>1847384.59</v>
      </c>
      <c r="C31" s="72">
        <v>464525.96</v>
      </c>
      <c r="D31" s="72">
        <v>64373.07</v>
      </c>
      <c r="E31" s="81">
        <v>1447231.7</v>
      </c>
      <c r="G31" s="71" t="s">
        <v>1</v>
      </c>
      <c r="H31" s="72">
        <v>-30535043.260000002</v>
      </c>
      <c r="I31" s="72">
        <v>-18726938.82</v>
      </c>
      <c r="J31" s="72">
        <v>-11808104.439999999</v>
      </c>
      <c r="K31" s="79">
        <f>IF(ISERROR((H31-I31)/ABS(I31)),"",(H31-I31)/ABS(I31))</f>
        <v>-0.63054109128552172</v>
      </c>
      <c r="L31" s="72">
        <v>160000000</v>
      </c>
      <c r="M31" s="82">
        <f>H31/L31</f>
        <v>-0.19084402037500001</v>
      </c>
      <c r="N31" s="78"/>
    </row>
    <row r="32" spans="1:14" ht="5.0999999999999996" customHeight="1" x14ac:dyDescent="0.15">
      <c r="A32" s="80"/>
      <c r="B32" s="84"/>
      <c r="C32" s="84"/>
      <c r="D32" s="84"/>
      <c r="E32" s="83"/>
      <c r="G32" s="80"/>
      <c r="H32" s="84"/>
      <c r="I32" s="84"/>
      <c r="J32" s="84"/>
      <c r="K32" s="85"/>
      <c r="L32" s="84"/>
      <c r="M32" s="86"/>
      <c r="N32" s="78"/>
    </row>
    <row r="33" spans="1:14" ht="3" customHeight="1" x14ac:dyDescent="0.15">
      <c r="A33" s="71"/>
      <c r="B33" s="72"/>
      <c r="C33" s="72"/>
      <c r="D33" s="72"/>
      <c r="E33" s="81"/>
      <c r="G33" s="71"/>
      <c r="H33" s="72"/>
      <c r="I33" s="72"/>
      <c r="J33" s="72"/>
      <c r="K33" s="79"/>
      <c r="L33" s="72"/>
      <c r="M33" s="82"/>
      <c r="N33" s="78"/>
    </row>
    <row r="34" spans="1:14" s="11" customFormat="1" ht="9" x14ac:dyDescent="0.15">
      <c r="A34" s="73" t="s">
        <v>11</v>
      </c>
      <c r="B34" s="69">
        <v>3425660.5</v>
      </c>
      <c r="C34" s="69">
        <v>466651.43</v>
      </c>
      <c r="D34" s="69">
        <v>139680.45000000001</v>
      </c>
      <c r="E34" s="88">
        <v>3098689.52</v>
      </c>
      <c r="G34" s="73" t="s">
        <v>11</v>
      </c>
      <c r="H34" s="69">
        <v>-8947044.9900000002</v>
      </c>
      <c r="I34" s="69">
        <v>-11017912.76</v>
      </c>
      <c r="J34" s="69">
        <v>2070867.77</v>
      </c>
      <c r="K34" s="89">
        <f>IF(ISERROR((H34-I34)/ABS(I34)),"",(H34-I34)/ABS(I34))</f>
        <v>0.18795463488494707</v>
      </c>
      <c r="L34" s="69">
        <v>190200000</v>
      </c>
      <c r="M34" s="90">
        <f>H34/L34</f>
        <v>-4.704019447949527E-2</v>
      </c>
      <c r="N34" s="70"/>
    </row>
    <row r="35" spans="1:14" ht="3" customHeight="1" x14ac:dyDescent="0.15">
      <c r="A35" s="80"/>
      <c r="B35" s="84"/>
      <c r="C35" s="84"/>
      <c r="D35" s="84"/>
      <c r="E35" s="83"/>
      <c r="G35" s="80"/>
      <c r="H35" s="84"/>
      <c r="I35" s="84"/>
      <c r="J35" s="84"/>
      <c r="K35" s="85"/>
      <c r="L35" s="84"/>
      <c r="M35" s="86"/>
      <c r="N35" s="78"/>
    </row>
    <row r="36" spans="1:14" ht="5.0999999999999996" customHeight="1" x14ac:dyDescent="0.15">
      <c r="A36" s="80"/>
      <c r="B36" s="72"/>
      <c r="C36" s="72"/>
      <c r="D36" s="72"/>
      <c r="E36" s="81"/>
      <c r="G36" s="71"/>
      <c r="H36" s="72"/>
      <c r="I36" s="72"/>
      <c r="J36" s="72"/>
      <c r="K36" s="79"/>
      <c r="L36" s="72"/>
      <c r="M36" s="82"/>
      <c r="N36" s="78"/>
    </row>
    <row r="37" spans="1:14" ht="9" x14ac:dyDescent="0.15">
      <c r="A37" s="71" t="s">
        <v>68</v>
      </c>
      <c r="B37" s="72">
        <v>1774080.05</v>
      </c>
      <c r="C37" s="72">
        <v>1002.69</v>
      </c>
      <c r="D37" s="72">
        <v>966.4</v>
      </c>
      <c r="E37" s="81">
        <v>1774043.76</v>
      </c>
      <c r="G37" s="71" t="s">
        <v>68</v>
      </c>
      <c r="H37" s="72">
        <v>2779169.61</v>
      </c>
      <c r="I37" s="72">
        <v>1857616.62</v>
      </c>
      <c r="J37" s="72">
        <v>921552.99</v>
      </c>
      <c r="K37" s="79">
        <f>IF(ISERROR((H37-I37)/ABS(I37)),"",(H37-I37)/ABS(I37))</f>
        <v>0.49609428559053254</v>
      </c>
      <c r="L37" s="72">
        <v>12075000</v>
      </c>
      <c r="M37" s="82">
        <f>H37/L37</f>
        <v>0.23015897391304346</v>
      </c>
      <c r="N37" s="78"/>
    </row>
    <row r="38" spans="1:14" ht="9" x14ac:dyDescent="0.15">
      <c r="A38" s="71" t="s">
        <v>98</v>
      </c>
      <c r="B38" s="72">
        <v>147398.9</v>
      </c>
      <c r="C38" s="72" t="s">
        <v>105</v>
      </c>
      <c r="D38" s="72" t="s">
        <v>105</v>
      </c>
      <c r="E38" s="81">
        <v>147398.9</v>
      </c>
      <c r="G38" s="71" t="s">
        <v>98</v>
      </c>
      <c r="H38" s="72">
        <v>170354.75</v>
      </c>
      <c r="I38" s="72">
        <v>630675.42000000004</v>
      </c>
      <c r="J38" s="72">
        <v>-460320.67</v>
      </c>
      <c r="K38" s="79">
        <f>IF(ISERROR((H38-I38)/ABS(I38)),"",(H38-I38)/ABS(I38))</f>
        <v>-0.72988522368606024</v>
      </c>
      <c r="L38" s="72">
        <v>17100000</v>
      </c>
      <c r="M38" s="82">
        <f>H38/L38</f>
        <v>9.9622660818713456E-3</v>
      </c>
      <c r="N38" s="78"/>
    </row>
    <row r="39" spans="1:14" ht="9" x14ac:dyDescent="0.15">
      <c r="A39" s="71" t="s">
        <v>69</v>
      </c>
      <c r="B39" s="72">
        <v>1431332.76</v>
      </c>
      <c r="C39" s="72">
        <v>3642.87</v>
      </c>
      <c r="D39" s="72">
        <v>1443.2</v>
      </c>
      <c r="E39" s="81">
        <v>1429133.09</v>
      </c>
      <c r="G39" s="71" t="s">
        <v>69</v>
      </c>
      <c r="H39" s="72">
        <v>1985745.02</v>
      </c>
      <c r="I39" s="72">
        <v>1369358.35</v>
      </c>
      <c r="J39" s="72">
        <v>616386.67000000004</v>
      </c>
      <c r="K39" s="79">
        <f>IF(ISERROR((H39-I39)/ABS(I39)),"",(H39-I39)/ABS(I39))</f>
        <v>0.45012809831699635</v>
      </c>
      <c r="L39" s="72">
        <v>6550000</v>
      </c>
      <c r="M39" s="82">
        <f>H39/L39</f>
        <v>0.30316717862595421</v>
      </c>
      <c r="N39" s="78"/>
    </row>
    <row r="40" spans="1:14" ht="9" x14ac:dyDescent="0.15">
      <c r="A40" s="71" t="s">
        <v>51</v>
      </c>
      <c r="B40" s="72" t="s">
        <v>105</v>
      </c>
      <c r="C40" s="72" t="s">
        <v>105</v>
      </c>
      <c r="D40" s="72" t="s">
        <v>105</v>
      </c>
      <c r="E40" s="81" t="s">
        <v>105</v>
      </c>
      <c r="G40" s="71" t="s">
        <v>51</v>
      </c>
      <c r="H40" s="72" t="s">
        <v>105</v>
      </c>
      <c r="I40" s="72" t="s">
        <v>105</v>
      </c>
      <c r="J40" s="72" t="s">
        <v>105</v>
      </c>
      <c r="K40" s="79" t="str">
        <f>IF(ISERROR((H40-I40)/ABS(I40)),"",(H40-I40)/ABS(I40))</f>
        <v/>
      </c>
      <c r="L40" s="72">
        <v>3150000</v>
      </c>
      <c r="M40" s="82"/>
      <c r="N40" s="78"/>
    </row>
    <row r="41" spans="1:14" ht="9" x14ac:dyDescent="0.15">
      <c r="A41" s="71" t="s">
        <v>70</v>
      </c>
      <c r="B41" s="72">
        <v>1303475.04</v>
      </c>
      <c r="C41" s="72" t="s">
        <v>105</v>
      </c>
      <c r="D41" s="72">
        <v>5373.38</v>
      </c>
      <c r="E41" s="81">
        <v>1308848.42</v>
      </c>
      <c r="G41" s="71" t="s">
        <v>70</v>
      </c>
      <c r="H41" s="72">
        <v>1325968.52</v>
      </c>
      <c r="I41" s="72">
        <v>1097805.45</v>
      </c>
      <c r="J41" s="72">
        <v>228163.07</v>
      </c>
      <c r="K41" s="79">
        <f>IF(ISERROR((H41-I41)/ABS(I41)),"",(H41-I41)/ABS(I41))</f>
        <v>0.20783561422472449</v>
      </c>
      <c r="L41" s="72">
        <v>5322450</v>
      </c>
      <c r="M41" s="82">
        <f>H41/L41</f>
        <v>0.24912747325010098</v>
      </c>
      <c r="N41" s="78"/>
    </row>
    <row r="42" spans="1:14" ht="9" x14ac:dyDescent="0.15">
      <c r="A42" s="71" t="s">
        <v>56</v>
      </c>
      <c r="B42" s="72"/>
      <c r="C42" s="72"/>
      <c r="D42" s="72"/>
      <c r="E42" s="81"/>
      <c r="G42" s="71" t="s">
        <v>56</v>
      </c>
      <c r="H42" s="72"/>
      <c r="I42" s="72"/>
      <c r="J42" s="72"/>
      <c r="K42" s="79"/>
      <c r="L42" s="72"/>
      <c r="M42" s="82"/>
      <c r="N42" s="78"/>
    </row>
    <row r="43" spans="1:14" ht="5.0999999999999996" customHeight="1" x14ac:dyDescent="0.15">
      <c r="A43" s="80"/>
      <c r="B43" s="84"/>
      <c r="C43" s="84"/>
      <c r="D43" s="84"/>
      <c r="E43" s="83"/>
      <c r="G43" s="80"/>
      <c r="H43" s="84"/>
      <c r="I43" s="84"/>
      <c r="J43" s="84"/>
      <c r="K43" s="85"/>
      <c r="L43" s="84"/>
      <c r="M43" s="86"/>
      <c r="N43" s="78"/>
    </row>
    <row r="44" spans="1:14" ht="3" customHeight="1" x14ac:dyDescent="0.15">
      <c r="A44" s="71"/>
      <c r="B44" s="72"/>
      <c r="C44" s="72"/>
      <c r="D44" s="72"/>
      <c r="E44" s="81"/>
      <c r="G44" s="71"/>
      <c r="H44" s="72"/>
      <c r="I44" s="72"/>
      <c r="J44" s="72"/>
      <c r="K44" s="79"/>
      <c r="L44" s="72"/>
      <c r="M44" s="82"/>
      <c r="N44" s="78"/>
    </row>
    <row r="45" spans="1:14" s="11" customFormat="1" ht="9" x14ac:dyDescent="0.15">
      <c r="A45" s="73" t="s">
        <v>37</v>
      </c>
      <c r="B45" s="69">
        <v>56238133.270000003</v>
      </c>
      <c r="C45" s="69">
        <v>503222.86</v>
      </c>
      <c r="D45" s="69">
        <v>1696652.73</v>
      </c>
      <c r="E45" s="88">
        <v>57431563.140000001</v>
      </c>
      <c r="G45" s="73" t="s">
        <v>37</v>
      </c>
      <c r="H45" s="69">
        <v>198145454.16</v>
      </c>
      <c r="I45" s="69">
        <v>174888825.71000001</v>
      </c>
      <c r="J45" s="69">
        <v>23256628.449999999</v>
      </c>
      <c r="K45" s="89">
        <f>IF(ISERROR((H45-I45)/ABS(I45)),"",(H45-I45)/ABS(I45))</f>
        <v>0.13297949915087223</v>
      </c>
      <c r="L45" s="69">
        <v>1055197450</v>
      </c>
      <c r="M45" s="90">
        <f>H45/L45</f>
        <v>0.18778045204715005</v>
      </c>
      <c r="N45" s="70"/>
    </row>
    <row r="46" spans="1:14" ht="3" customHeight="1" x14ac:dyDescent="0.15">
      <c r="A46" s="80"/>
      <c r="B46" s="84"/>
      <c r="C46" s="84"/>
      <c r="D46" s="84"/>
      <c r="E46" s="83"/>
      <c r="G46" s="80"/>
      <c r="H46" s="84"/>
      <c r="I46" s="84"/>
      <c r="J46" s="84"/>
      <c r="K46" s="85"/>
      <c r="L46" s="84"/>
      <c r="M46" s="86"/>
      <c r="N46" s="78"/>
    </row>
    <row r="47" spans="1:14" ht="5.0999999999999996" customHeight="1" x14ac:dyDescent="0.15">
      <c r="A47" s="71"/>
      <c r="B47" s="72"/>
      <c r="C47" s="72"/>
      <c r="D47" s="72"/>
      <c r="E47" s="81"/>
      <c r="G47" s="71"/>
      <c r="H47" s="72"/>
      <c r="I47" s="72"/>
      <c r="J47" s="72"/>
      <c r="K47" s="79"/>
      <c r="L47" s="72"/>
      <c r="M47" s="82"/>
      <c r="N47" s="78"/>
    </row>
    <row r="48" spans="1:14" ht="9" x14ac:dyDescent="0.15">
      <c r="A48" s="71" t="s">
        <v>86</v>
      </c>
      <c r="B48" s="72">
        <v>46261549.700000003</v>
      </c>
      <c r="C48" s="72">
        <v>24956691.940000001</v>
      </c>
      <c r="D48" s="72">
        <v>1278841.24</v>
      </c>
      <c r="E48" s="81">
        <v>22583699</v>
      </c>
      <c r="G48" s="71" t="s">
        <v>86</v>
      </c>
      <c r="H48" s="72">
        <v>128476927.97</v>
      </c>
      <c r="I48" s="72">
        <v>127024919.12</v>
      </c>
      <c r="J48" s="72">
        <v>1452008.85</v>
      </c>
      <c r="K48" s="79">
        <f>IF(ISERROR((H48-I48)/ABS(I48)),"",(H48-I48)/ABS(I48))</f>
        <v>1.1430897654249135E-2</v>
      </c>
      <c r="L48" s="72">
        <v>655561440</v>
      </c>
      <c r="M48" s="82">
        <f>H48/L48</f>
        <v>0.195979995360923</v>
      </c>
      <c r="N48" s="78"/>
    </row>
    <row r="49" spans="1:14" ht="9" x14ac:dyDescent="0.15">
      <c r="A49" s="71" t="s">
        <v>71</v>
      </c>
      <c r="B49" s="72">
        <v>1398829.53</v>
      </c>
      <c r="C49" s="72">
        <v>2257.15</v>
      </c>
      <c r="D49" s="72">
        <v>848.59</v>
      </c>
      <c r="E49" s="81">
        <v>1397420.97</v>
      </c>
      <c r="G49" s="71" t="s">
        <v>71</v>
      </c>
      <c r="H49" s="72">
        <v>4227038.6500000004</v>
      </c>
      <c r="I49" s="72">
        <v>3749948.19</v>
      </c>
      <c r="J49" s="72">
        <v>477090.46</v>
      </c>
      <c r="K49" s="79">
        <f>IF(ISERROR((H49-I49)/ABS(I49)),"",(H49-I49)/ABS(I49))</f>
        <v>0.12722588041943067</v>
      </c>
      <c r="L49" s="72">
        <v>17300000</v>
      </c>
      <c r="M49" s="82">
        <f>H49/L49</f>
        <v>0.2443374942196532</v>
      </c>
      <c r="N49" s="78"/>
    </row>
    <row r="50" spans="1:14" ht="9" x14ac:dyDescent="0.15">
      <c r="A50" s="71" t="s">
        <v>52</v>
      </c>
      <c r="B50" s="72">
        <v>452341.55</v>
      </c>
      <c r="C50" s="72">
        <v>1579.21</v>
      </c>
      <c r="D50" s="72">
        <v>5099.21</v>
      </c>
      <c r="E50" s="81">
        <v>455861.55</v>
      </c>
      <c r="G50" s="71" t="s">
        <v>52</v>
      </c>
      <c r="H50" s="72">
        <v>1355055.29</v>
      </c>
      <c r="I50" s="72">
        <v>1244694.47</v>
      </c>
      <c r="J50" s="72">
        <v>110360.82</v>
      </c>
      <c r="K50" s="79">
        <f>IF(ISERROR((H50-I50)/ABS(I50)),"",(H50-I50)/ABS(I50))</f>
        <v>8.8664987802187359E-2</v>
      </c>
      <c r="L50" s="72">
        <v>5400000</v>
      </c>
      <c r="M50" s="82">
        <f>H50/L50</f>
        <v>0.25093616481481484</v>
      </c>
      <c r="N50" s="78"/>
    </row>
    <row r="51" spans="1:14" ht="9" x14ac:dyDescent="0.15">
      <c r="A51" s="71" t="s">
        <v>72</v>
      </c>
      <c r="B51" s="72">
        <v>370894.64</v>
      </c>
      <c r="C51" s="72" t="s">
        <v>105</v>
      </c>
      <c r="D51" s="72" t="s">
        <v>105</v>
      </c>
      <c r="E51" s="81">
        <v>370894.64</v>
      </c>
      <c r="G51" s="71" t="s">
        <v>72</v>
      </c>
      <c r="H51" s="72">
        <v>947747.29</v>
      </c>
      <c r="I51" s="72">
        <v>808970.99</v>
      </c>
      <c r="J51" s="72">
        <v>138776.29999999999</v>
      </c>
      <c r="K51" s="79">
        <f>IF(ISERROR((H51-I51)/ABS(I51)),"",(H51-I51)/ABS(I51))</f>
        <v>0.17154669538891629</v>
      </c>
      <c r="L51" s="72">
        <v>3450000</v>
      </c>
      <c r="M51" s="82">
        <f>H51/L51</f>
        <v>0.27470935942028984</v>
      </c>
      <c r="N51" s="78"/>
    </row>
    <row r="52" spans="1:14" ht="9" x14ac:dyDescent="0.15">
      <c r="A52" s="71" t="s">
        <v>73</v>
      </c>
      <c r="B52" s="72"/>
      <c r="C52" s="72"/>
      <c r="D52" s="72"/>
      <c r="E52" s="81"/>
      <c r="G52" s="71" t="s">
        <v>73</v>
      </c>
      <c r="H52" s="72"/>
      <c r="I52" s="72"/>
      <c r="J52" s="72"/>
      <c r="K52" s="79"/>
      <c r="L52" s="72"/>
      <c r="M52" s="82"/>
      <c r="N52" s="78"/>
    </row>
    <row r="53" spans="1:14" ht="9" x14ac:dyDescent="0.15">
      <c r="A53" s="71" t="s">
        <v>53</v>
      </c>
      <c r="B53" s="72">
        <v>228907.2</v>
      </c>
      <c r="C53" s="72">
        <v>1579.38</v>
      </c>
      <c r="D53" s="72" t="s">
        <v>105</v>
      </c>
      <c r="E53" s="81">
        <v>227327.82</v>
      </c>
      <c r="G53" s="71" t="s">
        <v>53</v>
      </c>
      <c r="H53" s="72">
        <v>258301.58</v>
      </c>
      <c r="I53" s="72">
        <v>322466.13</v>
      </c>
      <c r="J53" s="72">
        <v>-64164.55</v>
      </c>
      <c r="K53" s="79">
        <f>IF(ISERROR((H53-I53)/ABS(I53)),"",(H53-I53)/ABS(I53))</f>
        <v>-0.19898074256666898</v>
      </c>
      <c r="L53" s="72">
        <v>1500800</v>
      </c>
      <c r="M53" s="82">
        <f>H53/L53</f>
        <v>0.17210926172707888</v>
      </c>
      <c r="N53" s="78"/>
    </row>
    <row r="54" spans="1:14" ht="9" x14ac:dyDescent="0.15">
      <c r="A54" s="71" t="s">
        <v>54</v>
      </c>
      <c r="B54" s="72">
        <v>12654.92</v>
      </c>
      <c r="C54" s="72" t="s">
        <v>105</v>
      </c>
      <c r="D54" s="72" t="s">
        <v>105</v>
      </c>
      <c r="E54" s="81">
        <v>12654.92</v>
      </c>
      <c r="G54" s="71" t="s">
        <v>54</v>
      </c>
      <c r="H54" s="72">
        <v>19494.71</v>
      </c>
      <c r="I54" s="72">
        <v>17599.07</v>
      </c>
      <c r="J54" s="72">
        <v>1895.64</v>
      </c>
      <c r="K54" s="79">
        <f t="shared" ref="K54:K65" si="2">IF(ISERROR((H54-I54)/ABS(I54)),"",(H54-I54)/ABS(I54))</f>
        <v>0.10771250980875691</v>
      </c>
      <c r="L54" s="72">
        <v>22366</v>
      </c>
      <c r="M54" s="82">
        <f>H54/L54</f>
        <v>0.87162255208799067</v>
      </c>
      <c r="N54" s="78"/>
    </row>
    <row r="55" spans="1:14" ht="9" x14ac:dyDescent="0.15">
      <c r="A55" s="71" t="s">
        <v>4</v>
      </c>
      <c r="B55" s="72"/>
      <c r="C55" s="72"/>
      <c r="D55" s="72"/>
      <c r="E55" s="81"/>
      <c r="G55" s="71" t="s">
        <v>4</v>
      </c>
      <c r="H55" s="72"/>
      <c r="I55" s="72"/>
      <c r="J55" s="72"/>
      <c r="K55" s="79" t="str">
        <f t="shared" si="2"/>
        <v/>
      </c>
      <c r="L55" s="72"/>
      <c r="M55" s="82"/>
      <c r="N55" s="78"/>
    </row>
    <row r="56" spans="1:14" ht="9" x14ac:dyDescent="0.15">
      <c r="A56" s="71" t="s">
        <v>63</v>
      </c>
      <c r="B56" s="72">
        <v>11048168.18</v>
      </c>
      <c r="C56" s="72">
        <v>26225.75999999998</v>
      </c>
      <c r="D56" s="72"/>
      <c r="E56" s="81">
        <v>11021942.42</v>
      </c>
      <c r="G56" s="71" t="s">
        <v>63</v>
      </c>
      <c r="H56" s="72">
        <v>22597196.25</v>
      </c>
      <c r="I56" s="72">
        <v>23565271.34</v>
      </c>
      <c r="J56" s="72">
        <v>-968075.08999999985</v>
      </c>
      <c r="K56" s="79">
        <f t="shared" si="2"/>
        <v>-4.1080583203672964E-2</v>
      </c>
      <c r="L56" s="72">
        <v>219375360</v>
      </c>
      <c r="M56" s="82">
        <f>H56/L56</f>
        <v>0.10300699335604509</v>
      </c>
      <c r="N56" s="78"/>
    </row>
    <row r="57" spans="1:14" ht="9" x14ac:dyDescent="0.15">
      <c r="A57" s="71" t="s">
        <v>47</v>
      </c>
      <c r="B57" s="72">
        <v>292.02</v>
      </c>
      <c r="C57" s="72">
        <v>195219.20000000001</v>
      </c>
      <c r="D57" s="72"/>
      <c r="E57" s="81">
        <v>-194927.18000000002</v>
      </c>
      <c r="G57" s="71" t="s">
        <v>47</v>
      </c>
      <c r="H57" s="72">
        <v>-194366.64</v>
      </c>
      <c r="I57" s="72">
        <v>-252705.29</v>
      </c>
      <c r="J57" s="72">
        <v>58338.649999999994</v>
      </c>
      <c r="K57" s="79">
        <f t="shared" si="2"/>
        <v>0.23085646525246856</v>
      </c>
      <c r="L57" s="72">
        <v>342281</v>
      </c>
      <c r="M57" s="82">
        <f t="shared" ref="M57:M65" si="3">H57/L57</f>
        <v>-0.56785693625997358</v>
      </c>
      <c r="N57" s="78"/>
    </row>
    <row r="58" spans="1:14" ht="9" x14ac:dyDescent="0.15">
      <c r="A58" s="71" t="s">
        <v>55</v>
      </c>
      <c r="B58" s="72">
        <v>3423726.53</v>
      </c>
      <c r="C58" s="72" t="s">
        <v>105</v>
      </c>
      <c r="D58" s="72" t="s">
        <v>105</v>
      </c>
      <c r="E58" s="81">
        <v>3423726.53</v>
      </c>
      <c r="G58" s="71" t="s">
        <v>55</v>
      </c>
      <c r="H58" s="72">
        <v>6290533.5800000001</v>
      </c>
      <c r="I58" s="72">
        <v>5768754.8200000003</v>
      </c>
      <c r="J58" s="72">
        <v>521778.76</v>
      </c>
      <c r="K58" s="79">
        <f t="shared" si="2"/>
        <v>9.0449113592246541E-2</v>
      </c>
      <c r="L58" s="72">
        <v>58889724</v>
      </c>
      <c r="M58" s="82">
        <f t="shared" si="3"/>
        <v>0.1068188667347125</v>
      </c>
      <c r="N58" s="78"/>
    </row>
    <row r="59" spans="1:14" ht="9" x14ac:dyDescent="0.15">
      <c r="A59" s="71" t="s">
        <v>5</v>
      </c>
      <c r="B59" s="72">
        <v>56271.48</v>
      </c>
      <c r="C59" s="72" t="s">
        <v>105</v>
      </c>
      <c r="D59" s="72" t="s">
        <v>105</v>
      </c>
      <c r="E59" s="81">
        <v>56271.48</v>
      </c>
      <c r="G59" s="71" t="s">
        <v>5</v>
      </c>
      <c r="H59" s="72">
        <v>95449.16</v>
      </c>
      <c r="I59" s="72">
        <v>19969.57</v>
      </c>
      <c r="J59" s="72">
        <v>75479.59</v>
      </c>
      <c r="K59" s="79">
        <f t="shared" si="2"/>
        <v>3.7797303597423477</v>
      </c>
      <c r="L59" s="72">
        <v>513421</v>
      </c>
      <c r="M59" s="82">
        <f t="shared" si="3"/>
        <v>0.18590817282503053</v>
      </c>
      <c r="N59" s="78"/>
    </row>
    <row r="60" spans="1:14" ht="9" x14ac:dyDescent="0.15">
      <c r="A60" s="71" t="s">
        <v>44</v>
      </c>
      <c r="B60" s="72">
        <v>983277.84</v>
      </c>
      <c r="C60" s="72" t="s">
        <v>105</v>
      </c>
      <c r="D60" s="72" t="s">
        <v>105</v>
      </c>
      <c r="E60" s="81">
        <v>983277.84</v>
      </c>
      <c r="G60" s="71" t="s">
        <v>44</v>
      </c>
      <c r="H60" s="72">
        <v>1916333.02</v>
      </c>
      <c r="I60" s="72">
        <v>1884747.54</v>
      </c>
      <c r="J60" s="72">
        <v>31585.48</v>
      </c>
      <c r="K60" s="79">
        <f t="shared" si="2"/>
        <v>1.6758467290531643E-2</v>
      </c>
      <c r="L60" s="72">
        <v>10986852</v>
      </c>
      <c r="M60" s="82">
        <f t="shared" si="3"/>
        <v>0.17442057288111282</v>
      </c>
      <c r="N60" s="78"/>
    </row>
    <row r="61" spans="1:14" ht="9" x14ac:dyDescent="0.15">
      <c r="A61" s="71" t="s">
        <v>74</v>
      </c>
      <c r="B61" s="72"/>
      <c r="C61" s="72"/>
      <c r="D61" s="72"/>
      <c r="E61" s="81"/>
      <c r="G61" s="71" t="s">
        <v>74</v>
      </c>
      <c r="H61" s="72"/>
      <c r="I61" s="72"/>
      <c r="J61" s="72"/>
      <c r="K61" s="79" t="str">
        <f t="shared" si="2"/>
        <v/>
      </c>
      <c r="L61" s="72"/>
      <c r="M61" s="82"/>
      <c r="N61" s="78"/>
    </row>
    <row r="62" spans="1:14" ht="9" x14ac:dyDescent="0.15">
      <c r="A62" s="71" t="s">
        <v>75</v>
      </c>
      <c r="B62" s="72">
        <v>1236903.3</v>
      </c>
      <c r="C62" s="72" t="s">
        <v>105</v>
      </c>
      <c r="D62" s="72" t="s">
        <v>105</v>
      </c>
      <c r="E62" s="81">
        <v>1236903.3</v>
      </c>
      <c r="G62" s="71" t="s">
        <v>75</v>
      </c>
      <c r="H62" s="72">
        <v>2068914.02</v>
      </c>
      <c r="I62" s="72">
        <v>1900213.6</v>
      </c>
      <c r="J62" s="72">
        <v>168700.42</v>
      </c>
      <c r="K62" s="79">
        <f t="shared" si="2"/>
        <v>8.8779714027938716E-2</v>
      </c>
      <c r="L62" s="72">
        <v>10725000</v>
      </c>
      <c r="M62" s="82">
        <f t="shared" si="3"/>
        <v>0.19290573613053613</v>
      </c>
      <c r="N62" s="78"/>
    </row>
    <row r="63" spans="1:14" ht="9" x14ac:dyDescent="0.15">
      <c r="A63" s="71" t="s">
        <v>76</v>
      </c>
      <c r="B63" s="72" t="s">
        <v>105</v>
      </c>
      <c r="C63" s="72" t="s">
        <v>105</v>
      </c>
      <c r="D63" s="72" t="s">
        <v>105</v>
      </c>
      <c r="E63" s="81"/>
      <c r="G63" s="71" t="s">
        <v>76</v>
      </c>
      <c r="H63" s="72">
        <v>472280.8</v>
      </c>
      <c r="I63" s="72">
        <v>416931.39</v>
      </c>
      <c r="J63" s="72">
        <v>55349.41</v>
      </c>
      <c r="K63" s="79">
        <f t="shared" si="2"/>
        <v>0.13275424045188819</v>
      </c>
      <c r="L63" s="72">
        <v>1650000</v>
      </c>
      <c r="M63" s="82">
        <f t="shared" si="3"/>
        <v>0.28623078787878786</v>
      </c>
      <c r="N63" s="78"/>
    </row>
    <row r="64" spans="1:14" ht="9" x14ac:dyDescent="0.15">
      <c r="A64" s="71" t="s">
        <v>77</v>
      </c>
      <c r="B64" s="72">
        <v>4337.04</v>
      </c>
      <c r="C64" s="72" t="s">
        <v>105</v>
      </c>
      <c r="D64" s="72" t="s">
        <v>105</v>
      </c>
      <c r="E64" s="81">
        <v>4337.04</v>
      </c>
      <c r="G64" s="71" t="s">
        <v>77</v>
      </c>
      <c r="H64" s="72">
        <v>72141.8</v>
      </c>
      <c r="I64" s="72">
        <v>78782.929999999993</v>
      </c>
      <c r="J64" s="72">
        <v>-6641.13</v>
      </c>
      <c r="K64" s="79">
        <f t="shared" si="2"/>
        <v>-8.429656018124726E-2</v>
      </c>
      <c r="L64" s="72">
        <v>300000</v>
      </c>
      <c r="M64" s="82">
        <f t="shared" si="3"/>
        <v>0.24047266666666667</v>
      </c>
      <c r="N64" s="78"/>
    </row>
    <row r="65" spans="1:14" ht="9" x14ac:dyDescent="0.15">
      <c r="A65" s="71" t="s">
        <v>56</v>
      </c>
      <c r="B65" s="72" t="s">
        <v>105</v>
      </c>
      <c r="C65" s="72" t="s">
        <v>105</v>
      </c>
      <c r="D65" s="72" t="s">
        <v>105</v>
      </c>
      <c r="E65" s="81"/>
      <c r="G65" s="71" t="s">
        <v>56</v>
      </c>
      <c r="H65" s="72">
        <v>-3128060.89</v>
      </c>
      <c r="I65" s="72">
        <v>-505868.2</v>
      </c>
      <c r="J65" s="72">
        <v>-2622192.69</v>
      </c>
      <c r="K65" s="79">
        <f t="shared" si="2"/>
        <v>-5.1835491734803645</v>
      </c>
      <c r="L65" s="72">
        <v>-1479600</v>
      </c>
      <c r="M65" s="82">
        <f t="shared" si="3"/>
        <v>2.1141260408218439</v>
      </c>
      <c r="N65" s="78"/>
    </row>
    <row r="66" spans="1:14" ht="5.0999999999999996" customHeight="1" x14ac:dyDescent="0.15">
      <c r="A66" s="80"/>
      <c r="B66" s="84"/>
      <c r="C66" s="84"/>
      <c r="D66" s="84"/>
      <c r="E66" s="83"/>
      <c r="G66" s="80"/>
      <c r="H66" s="84"/>
      <c r="I66" s="84"/>
      <c r="J66" s="84"/>
      <c r="K66" s="85"/>
      <c r="L66" s="84"/>
      <c r="M66" s="86"/>
      <c r="N66" s="78"/>
    </row>
    <row r="67" spans="1:14" ht="3" customHeight="1" x14ac:dyDescent="0.15">
      <c r="A67" s="71"/>
      <c r="B67" s="72"/>
      <c r="C67" s="72"/>
      <c r="D67" s="72"/>
      <c r="E67" s="81"/>
      <c r="G67" s="71"/>
      <c r="H67" s="72"/>
      <c r="I67" s="72"/>
      <c r="J67" s="72"/>
      <c r="K67" s="79"/>
      <c r="L67" s="72"/>
      <c r="M67" s="82"/>
      <c r="N67" s="78"/>
    </row>
    <row r="68" spans="1:14" s="11" customFormat="1" ht="9" x14ac:dyDescent="0.15">
      <c r="A68" s="73" t="s">
        <v>10</v>
      </c>
      <c r="B68" s="69">
        <v>65478153.93</v>
      </c>
      <c r="C68" s="69">
        <v>25183552.640000001</v>
      </c>
      <c r="D68" s="69">
        <v>1284789.04</v>
      </c>
      <c r="E68" s="88">
        <v>41579390.329999998</v>
      </c>
      <c r="G68" s="73" t="s">
        <v>10</v>
      </c>
      <c r="H68" s="69">
        <f>SUM(H48:H67)</f>
        <v>165474986.59000012</v>
      </c>
      <c r="I68" s="69">
        <v>166044695.66999999</v>
      </c>
      <c r="J68" s="69">
        <f>SUM(J48:J65)</f>
        <v>-569709.07999999938</v>
      </c>
      <c r="K68" s="89">
        <f>IF(ISERROR((H68-I68)/ABS(I68)),"",(H68-I68)/ABS(I68))</f>
        <v>-3.4310585935976748E-3</v>
      </c>
      <c r="L68" s="69">
        <v>984537644</v>
      </c>
      <c r="M68" s="90">
        <f>H68/L68</f>
        <v>0.16807380357515322</v>
      </c>
      <c r="N68" s="70"/>
    </row>
    <row r="69" spans="1:14" ht="3" customHeight="1" x14ac:dyDescent="0.15">
      <c r="A69" s="80"/>
      <c r="B69" s="84"/>
      <c r="C69" s="84"/>
      <c r="D69" s="84"/>
      <c r="E69" s="83"/>
      <c r="G69" s="91"/>
      <c r="H69" s="84"/>
      <c r="I69" s="84"/>
      <c r="J69" s="84"/>
      <c r="K69" s="85"/>
      <c r="L69" s="84"/>
      <c r="M69" s="86"/>
      <c r="N69" s="78"/>
    </row>
    <row r="70" spans="1:14" ht="5.0999999999999996" customHeight="1" x14ac:dyDescent="0.15">
      <c r="A70" s="71"/>
      <c r="B70" s="72"/>
      <c r="C70" s="72"/>
      <c r="D70" s="72"/>
      <c r="E70" s="81"/>
      <c r="G70" s="80"/>
      <c r="H70" s="72"/>
      <c r="I70" s="72"/>
      <c r="J70" s="72"/>
      <c r="K70" s="79"/>
      <c r="L70" s="72"/>
      <c r="M70" s="82"/>
      <c r="N70" s="78"/>
    </row>
    <row r="71" spans="1:14" ht="9" x14ac:dyDescent="0.15">
      <c r="A71" s="71" t="s">
        <v>6</v>
      </c>
      <c r="B71" s="72" t="s">
        <v>105</v>
      </c>
      <c r="C71" s="72" t="s">
        <v>105</v>
      </c>
      <c r="D71" s="72" t="s">
        <v>105</v>
      </c>
      <c r="E71" s="81" t="s">
        <v>105</v>
      </c>
      <c r="G71" s="71" t="s">
        <v>6</v>
      </c>
      <c r="H71" s="72">
        <v>181454.07999999999</v>
      </c>
      <c r="I71" s="72">
        <v>187357.36</v>
      </c>
      <c r="J71" s="72">
        <v>-5903.28</v>
      </c>
      <c r="K71" s="79">
        <f t="shared" ref="K71:K73" si="4">IF(ISERROR((H71-I71)/ABS(I71)),"",(H71-I71)/ABS(I71))</f>
        <v>-3.1508129704645706E-2</v>
      </c>
      <c r="L71" s="72">
        <v>700000</v>
      </c>
      <c r="M71" s="82">
        <f>H71/L71</f>
        <v>0.25922011428571429</v>
      </c>
      <c r="N71" s="78"/>
    </row>
    <row r="72" spans="1:14" ht="9" x14ac:dyDescent="0.15">
      <c r="A72" s="71" t="s">
        <v>78</v>
      </c>
      <c r="B72" s="72">
        <v>3504.6</v>
      </c>
      <c r="C72" s="72">
        <v>691.3</v>
      </c>
      <c r="D72" s="72">
        <v>16686.3</v>
      </c>
      <c r="E72" s="81">
        <v>19499.599999999999</v>
      </c>
      <c r="G72" s="71" t="s">
        <v>78</v>
      </c>
      <c r="H72" s="72">
        <v>79967.27</v>
      </c>
      <c r="I72" s="72">
        <v>61416.51</v>
      </c>
      <c r="J72" s="72">
        <v>18550.759999999998</v>
      </c>
      <c r="K72" s="79">
        <f t="shared" si="4"/>
        <v>0.30204842313573338</v>
      </c>
      <c r="L72" s="72">
        <v>5050000</v>
      </c>
      <c r="M72" s="82">
        <f>H72/L72</f>
        <v>1.583510297029703E-2</v>
      </c>
      <c r="N72" s="78"/>
    </row>
    <row r="73" spans="1:14" ht="9" x14ac:dyDescent="0.15">
      <c r="A73" s="71" t="s">
        <v>57</v>
      </c>
      <c r="B73" s="72" t="s">
        <v>105</v>
      </c>
      <c r="C73" s="72" t="s">
        <v>105</v>
      </c>
      <c r="D73" s="72" t="s">
        <v>105</v>
      </c>
      <c r="E73" s="81" t="s">
        <v>105</v>
      </c>
      <c r="G73" s="71" t="s">
        <v>57</v>
      </c>
      <c r="H73" s="72">
        <v>157822</v>
      </c>
      <c r="I73" s="72">
        <v>136564.53</v>
      </c>
      <c r="J73" s="72">
        <v>21257.47</v>
      </c>
      <c r="K73" s="79">
        <f t="shared" si="4"/>
        <v>0.15565879368530028</v>
      </c>
      <c r="L73" s="72">
        <v>525000</v>
      </c>
      <c r="M73" s="82">
        <f>H73/L73</f>
        <v>0.30061333333333334</v>
      </c>
      <c r="N73" s="78"/>
    </row>
    <row r="74" spans="1:14" ht="5.0999999999999996" customHeight="1" x14ac:dyDescent="0.15">
      <c r="A74" s="80"/>
      <c r="B74" s="84"/>
      <c r="C74" s="84"/>
      <c r="D74" s="84"/>
      <c r="E74" s="83"/>
      <c r="G74" s="80"/>
      <c r="H74" s="84"/>
      <c r="I74" s="84"/>
      <c r="J74" s="84"/>
      <c r="K74" s="85"/>
      <c r="L74" s="84"/>
      <c r="M74" s="86"/>
      <c r="N74" s="78"/>
    </row>
    <row r="75" spans="1:14" ht="3" customHeight="1" x14ac:dyDescent="0.15">
      <c r="A75" s="71"/>
      <c r="B75" s="72"/>
      <c r="C75" s="72"/>
      <c r="D75" s="72"/>
      <c r="E75" s="81"/>
      <c r="G75" s="71"/>
      <c r="H75" s="72"/>
      <c r="I75" s="72"/>
      <c r="J75" s="72"/>
      <c r="K75" s="79"/>
      <c r="L75" s="72"/>
      <c r="M75" s="82"/>
      <c r="N75" s="78"/>
    </row>
    <row r="76" spans="1:14" s="11" customFormat="1" ht="9" x14ac:dyDescent="0.15">
      <c r="A76" s="73" t="s">
        <v>79</v>
      </c>
      <c r="B76" s="69">
        <v>3504.6</v>
      </c>
      <c r="C76" s="69">
        <v>691.3</v>
      </c>
      <c r="D76" s="69">
        <v>16686.3</v>
      </c>
      <c r="E76" s="88">
        <v>19499.599999999999</v>
      </c>
      <c r="G76" s="73" t="s">
        <v>79</v>
      </c>
      <c r="H76" s="69">
        <v>419243.35</v>
      </c>
      <c r="I76" s="69">
        <v>385338.4</v>
      </c>
      <c r="J76" s="69">
        <v>33904.949999999997</v>
      </c>
      <c r="K76" s="89">
        <f>IF(ISERROR((H76-I76)/ABS(I76)),"",(H76-I76)/ABS(I76))</f>
        <v>8.7987467638833694E-2</v>
      </c>
      <c r="L76" s="69">
        <v>6275000</v>
      </c>
      <c r="M76" s="90">
        <f>H76/L76</f>
        <v>6.6811689243027883E-2</v>
      </c>
      <c r="N76" s="70"/>
    </row>
    <row r="77" spans="1:14" ht="3" customHeight="1" x14ac:dyDescent="0.15">
      <c r="A77" s="80"/>
      <c r="B77" s="84"/>
      <c r="C77" s="84"/>
      <c r="D77" s="84"/>
      <c r="E77" s="83"/>
      <c r="G77" s="80"/>
      <c r="H77" s="84"/>
      <c r="I77" s="84"/>
      <c r="J77" s="84"/>
      <c r="K77" s="85"/>
      <c r="L77" s="84"/>
      <c r="M77" s="86"/>
      <c r="N77" s="78"/>
    </row>
    <row r="78" spans="1:14" ht="5.0999999999999996" customHeight="1" x14ac:dyDescent="0.15">
      <c r="A78" s="71"/>
      <c r="B78" s="72"/>
      <c r="C78" s="72"/>
      <c r="D78" s="72"/>
      <c r="E78" s="81"/>
      <c r="G78" s="71"/>
      <c r="H78" s="72"/>
      <c r="I78" s="72"/>
      <c r="J78" s="72"/>
      <c r="K78" s="79"/>
      <c r="L78" s="72"/>
      <c r="M78" s="82"/>
      <c r="N78" s="78"/>
    </row>
    <row r="79" spans="1:14" ht="9" x14ac:dyDescent="0.15">
      <c r="A79" s="71" t="s">
        <v>7</v>
      </c>
      <c r="B79" s="72">
        <v>147175.85</v>
      </c>
      <c r="C79" s="72" t="s">
        <v>105</v>
      </c>
      <c r="D79" s="72" t="s">
        <v>105</v>
      </c>
      <c r="E79" s="81">
        <v>147175.85</v>
      </c>
      <c r="G79" s="71" t="s">
        <v>7</v>
      </c>
      <c r="H79" s="72">
        <v>272312.21000000002</v>
      </c>
      <c r="I79" s="72">
        <v>293601.95</v>
      </c>
      <c r="J79" s="72">
        <v>-21289.74</v>
      </c>
      <c r="K79" s="79">
        <f>IF(ISERROR((H79-I79)/ABS(I79)),"",(H79-I79)/ABS(I79))</f>
        <v>-7.2512256815732964E-2</v>
      </c>
      <c r="L79" s="72">
        <v>1875000</v>
      </c>
      <c r="M79" s="82">
        <f>H79/L79</f>
        <v>0.14523317866666668</v>
      </c>
      <c r="N79" s="78"/>
    </row>
    <row r="80" spans="1:14" ht="9" x14ac:dyDescent="0.15">
      <c r="A80" s="71" t="s">
        <v>58</v>
      </c>
      <c r="B80" s="72">
        <v>116877.95</v>
      </c>
      <c r="C80" s="72" t="s">
        <v>105</v>
      </c>
      <c r="D80" s="72">
        <v>79249.850000000006</v>
      </c>
      <c r="E80" s="81">
        <v>196127.8</v>
      </c>
      <c r="G80" s="71" t="s">
        <v>58</v>
      </c>
      <c r="H80" s="72">
        <v>444384.56</v>
      </c>
      <c r="I80" s="72">
        <v>381967.92</v>
      </c>
      <c r="J80" s="72">
        <v>62416.639999999999</v>
      </c>
      <c r="K80" s="79">
        <f>IF(ISERROR((H80-I80)/ABS(I80)),"",(H80-I80)/ABS(I80))</f>
        <v>0.16340806840532582</v>
      </c>
      <c r="L80" s="72">
        <v>2575000</v>
      </c>
      <c r="M80" s="82">
        <f>H80/L80</f>
        <v>0.1725765281553398</v>
      </c>
      <c r="N80" s="78"/>
    </row>
    <row r="81" spans="1:14" ht="9" x14ac:dyDescent="0.15">
      <c r="A81" s="71" t="s">
        <v>59</v>
      </c>
      <c r="B81" s="72">
        <v>17313.16</v>
      </c>
      <c r="C81" s="72" t="s">
        <v>105</v>
      </c>
      <c r="D81" s="72">
        <v>53482.5</v>
      </c>
      <c r="E81" s="81">
        <v>70795.66</v>
      </c>
      <c r="G81" s="71" t="s">
        <v>59</v>
      </c>
      <c r="H81" s="72">
        <v>144464.23000000001</v>
      </c>
      <c r="I81" s="72">
        <v>-1405898.72</v>
      </c>
      <c r="J81" s="72">
        <v>1550362.95</v>
      </c>
      <c r="K81" s="79">
        <f>IF(ISERROR((H81-I81)/ABS(I81)),"",(H81-I81)/ABS(I81))</f>
        <v>1.102755787415469</v>
      </c>
      <c r="L81" s="72">
        <v>2150000</v>
      </c>
      <c r="M81" s="82">
        <f>H81/L81</f>
        <v>6.7192665116279068E-2</v>
      </c>
      <c r="N81" s="78"/>
    </row>
    <row r="82" spans="1:14" ht="5.0999999999999996" customHeight="1" x14ac:dyDescent="0.15">
      <c r="A82" s="80"/>
      <c r="B82" s="84"/>
      <c r="C82" s="84"/>
      <c r="D82" s="84"/>
      <c r="E82" s="83"/>
      <c r="G82" s="80"/>
      <c r="H82" s="84"/>
      <c r="I82" s="84"/>
      <c r="J82" s="84"/>
      <c r="K82" s="85"/>
      <c r="L82" s="84"/>
      <c r="M82" s="86"/>
      <c r="N82" s="78"/>
    </row>
    <row r="83" spans="1:14" ht="3" customHeight="1" x14ac:dyDescent="0.15">
      <c r="A83" s="71"/>
      <c r="B83" s="72"/>
      <c r="C83" s="72"/>
      <c r="D83" s="72"/>
      <c r="E83" s="81"/>
      <c r="G83" s="71"/>
      <c r="H83" s="72"/>
      <c r="I83" s="72"/>
      <c r="J83" s="72"/>
      <c r="K83" s="79"/>
      <c r="L83" s="72"/>
      <c r="M83" s="82"/>
      <c r="N83" s="78"/>
    </row>
    <row r="84" spans="1:14" s="11" customFormat="1" ht="9" x14ac:dyDescent="0.15">
      <c r="A84" s="73" t="s">
        <v>80</v>
      </c>
      <c r="B84" s="69">
        <v>284871.56</v>
      </c>
      <c r="C84" s="69">
        <v>691.3</v>
      </c>
      <c r="D84" s="69">
        <v>149418.65</v>
      </c>
      <c r="E84" s="88">
        <v>433598.91</v>
      </c>
      <c r="G84" s="73" t="s">
        <v>80</v>
      </c>
      <c r="H84" s="69">
        <v>1280404.3500000001</v>
      </c>
      <c r="I84" s="69">
        <v>-344990.45</v>
      </c>
      <c r="J84" s="69">
        <v>1625394.8</v>
      </c>
      <c r="K84" s="89">
        <f>IF(ISERROR((H84-I84)/ABS(I84)),"",(H84-I84)/ABS(I84))</f>
        <v>4.7114196929219343</v>
      </c>
      <c r="L84" s="69">
        <v>12875000</v>
      </c>
      <c r="M84" s="90">
        <f>H84/L84</f>
        <v>9.9448881553398066E-2</v>
      </c>
      <c r="N84" s="70"/>
    </row>
    <row r="85" spans="1:14" ht="3" customHeight="1" x14ac:dyDescent="0.15">
      <c r="A85" s="80"/>
      <c r="B85" s="84"/>
      <c r="C85" s="84"/>
      <c r="D85" s="84"/>
      <c r="E85" s="83"/>
      <c r="G85" s="80"/>
      <c r="H85" s="84"/>
      <c r="I85" s="84"/>
      <c r="J85" s="84"/>
      <c r="K85" s="85" t="str">
        <f>IF(ISERROR((H85-I85)/ABS(I85)),"",(H85-I85)/ABS(I85))</f>
        <v/>
      </c>
      <c r="L85" s="84"/>
      <c r="M85" s="86"/>
      <c r="N85" s="78"/>
    </row>
    <row r="86" spans="1:14" ht="9.9499999999999993" customHeight="1" x14ac:dyDescent="0.15">
      <c r="A86" s="80"/>
      <c r="B86" s="84"/>
      <c r="C86" s="84"/>
      <c r="D86" s="84"/>
      <c r="E86" s="83"/>
      <c r="G86" s="80"/>
      <c r="H86" s="84"/>
      <c r="I86" s="84"/>
      <c r="J86" s="84"/>
      <c r="K86" s="85" t="str">
        <f>IF(ISERROR((H86-I86)/ABS(I86)),"",(H86-I86)/ABS(I86))</f>
        <v/>
      </c>
      <c r="L86" s="84"/>
      <c r="M86" s="86"/>
      <c r="N86" s="78"/>
    </row>
    <row r="87" spans="1:14" ht="3" customHeight="1" x14ac:dyDescent="0.15">
      <c r="A87" s="71"/>
      <c r="B87" s="72"/>
      <c r="C87" s="72"/>
      <c r="D87" s="72"/>
      <c r="E87" s="81"/>
      <c r="G87" s="71"/>
      <c r="H87" s="72"/>
      <c r="I87" s="72"/>
      <c r="J87" s="72"/>
      <c r="K87" s="79" t="str">
        <f>IF(ISERROR((H87-I87)/ABS(I87)),"",(H87-I87)/ABS(I87))</f>
        <v/>
      </c>
      <c r="L87" s="72"/>
      <c r="M87" s="82"/>
      <c r="N87" s="78"/>
    </row>
    <row r="88" spans="1:14" s="11" customFormat="1" ht="9" x14ac:dyDescent="0.15">
      <c r="A88" s="73" t="s">
        <v>81</v>
      </c>
      <c r="B88" s="69">
        <v>122001158.76000001</v>
      </c>
      <c r="C88" s="69">
        <v>25687466.800000001</v>
      </c>
      <c r="D88" s="69">
        <v>3130860.42</v>
      </c>
      <c r="E88" s="88">
        <v>99444552.379999995</v>
      </c>
      <c r="G88" s="73" t="s">
        <v>81</v>
      </c>
      <c r="H88" s="69">
        <v>364900845.10000002</v>
      </c>
      <c r="I88" s="69">
        <v>340588530.93000001</v>
      </c>
      <c r="J88" s="69">
        <v>24312314.170000002</v>
      </c>
      <c r="K88" s="89">
        <f>IF(ISERROR((H88-I88)/ABS(I88)),"",(H88-I88)/ABS(I88))</f>
        <v>7.1383243891429929E-2</v>
      </c>
      <c r="L88" s="69">
        <v>2052610094</v>
      </c>
      <c r="M88" s="90">
        <f>H88/L88</f>
        <v>0.1777740673529008</v>
      </c>
      <c r="N88" s="70"/>
    </row>
    <row r="89" spans="1:14" ht="3" customHeight="1" x14ac:dyDescent="0.15">
      <c r="A89" s="80"/>
      <c r="B89" s="84"/>
      <c r="C89" s="84"/>
      <c r="D89" s="84"/>
      <c r="E89" s="83"/>
      <c r="G89" s="80"/>
      <c r="H89" s="84"/>
      <c r="I89" s="84"/>
      <c r="J89" s="84"/>
      <c r="K89" s="85"/>
      <c r="L89" s="84"/>
      <c r="M89" s="86"/>
      <c r="N89" s="78"/>
    </row>
    <row r="90" spans="1:14" ht="5.0999999999999996" customHeight="1" x14ac:dyDescent="0.15">
      <c r="A90" s="71"/>
      <c r="B90" s="72"/>
      <c r="C90" s="72"/>
      <c r="D90" s="72"/>
      <c r="E90" s="81"/>
      <c r="G90" s="71"/>
      <c r="H90" s="72"/>
      <c r="I90" s="72"/>
      <c r="J90" s="72"/>
      <c r="K90" s="79"/>
      <c r="L90" s="72"/>
      <c r="M90" s="82"/>
      <c r="N90" s="78"/>
    </row>
    <row r="91" spans="1:14" ht="9" customHeight="1" x14ac:dyDescent="0.15">
      <c r="A91" s="71" t="s">
        <v>60</v>
      </c>
      <c r="B91" s="72"/>
      <c r="C91" s="72"/>
      <c r="D91" s="72"/>
      <c r="E91" s="81"/>
      <c r="G91" s="71" t="s">
        <v>60</v>
      </c>
      <c r="H91" s="72"/>
      <c r="I91" s="72"/>
      <c r="J91" s="72"/>
      <c r="K91" s="79"/>
      <c r="L91" s="72"/>
      <c r="M91" s="82"/>
      <c r="N91" s="78"/>
    </row>
    <row r="92" spans="1:14" ht="9" x14ac:dyDescent="0.15">
      <c r="A92" s="71" t="s">
        <v>62</v>
      </c>
      <c r="B92" s="72" t="s">
        <v>105</v>
      </c>
      <c r="C92" s="72" t="s">
        <v>105</v>
      </c>
      <c r="D92" s="72" t="s">
        <v>105</v>
      </c>
      <c r="E92" s="81" t="s">
        <v>105</v>
      </c>
      <c r="G92" s="71" t="s">
        <v>62</v>
      </c>
      <c r="H92" s="72" t="s">
        <v>105</v>
      </c>
      <c r="I92" s="72" t="s">
        <v>105</v>
      </c>
      <c r="J92" s="72" t="s">
        <v>105</v>
      </c>
      <c r="K92" s="79" t="str">
        <f>IF(ISERROR((H92-I92)/ABS(I92)),"",(H92-I92)/ABS(I92))</f>
        <v/>
      </c>
      <c r="L92" s="72">
        <v>180429000</v>
      </c>
      <c r="M92" s="82"/>
      <c r="N92" s="78"/>
    </row>
    <row r="93" spans="1:14" ht="9" x14ac:dyDescent="0.15">
      <c r="A93" s="71" t="s">
        <v>61</v>
      </c>
      <c r="B93" s="72" t="s">
        <v>105</v>
      </c>
      <c r="C93" s="72" t="s">
        <v>105</v>
      </c>
      <c r="D93" s="72" t="s">
        <v>105</v>
      </c>
      <c r="E93" s="81" t="s">
        <v>105</v>
      </c>
      <c r="G93" s="71" t="s">
        <v>61</v>
      </c>
      <c r="H93" s="72" t="s">
        <v>105</v>
      </c>
      <c r="I93" s="72" t="s">
        <v>105</v>
      </c>
      <c r="J93" s="72" t="s">
        <v>105</v>
      </c>
      <c r="K93" s="79" t="str">
        <f>IF(ISERROR((H93-I93)/ABS(I93)),"",(H93-I93)/ABS(I93))</f>
        <v/>
      </c>
      <c r="L93" s="72">
        <v>107155920</v>
      </c>
      <c r="M93" s="82"/>
      <c r="N93" s="78"/>
    </row>
    <row r="94" spans="1:14" ht="5.0999999999999996" customHeight="1" x14ac:dyDescent="0.15">
      <c r="A94" s="80"/>
      <c r="B94" s="84"/>
      <c r="C94" s="84"/>
      <c r="D94" s="84"/>
      <c r="E94" s="83"/>
      <c r="G94" s="80"/>
      <c r="H94" s="84"/>
      <c r="I94" s="84"/>
      <c r="J94" s="84"/>
      <c r="K94" s="85"/>
      <c r="L94" s="84"/>
      <c r="M94" s="86"/>
      <c r="N94" s="78"/>
    </row>
    <row r="95" spans="1:14" ht="3" customHeight="1" x14ac:dyDescent="0.15">
      <c r="A95" s="80"/>
      <c r="B95" s="72"/>
      <c r="C95" s="72"/>
      <c r="D95" s="72"/>
      <c r="E95" s="81"/>
      <c r="G95" s="71"/>
      <c r="H95" s="72"/>
      <c r="I95" s="72"/>
      <c r="J95" s="72"/>
      <c r="K95" s="79"/>
      <c r="L95" s="72"/>
      <c r="M95" s="82"/>
      <c r="N95" s="78"/>
    </row>
    <row r="96" spans="1:14" s="11" customFormat="1" ht="9" x14ac:dyDescent="0.15">
      <c r="A96" s="73" t="s">
        <v>45</v>
      </c>
      <c r="B96" s="69" t="s">
        <v>105</v>
      </c>
      <c r="C96" s="69" t="s">
        <v>105</v>
      </c>
      <c r="D96" s="69" t="s">
        <v>105</v>
      </c>
      <c r="E96" s="88" t="s">
        <v>105</v>
      </c>
      <c r="G96" s="73" t="s">
        <v>45</v>
      </c>
      <c r="H96" s="69" t="s">
        <v>105</v>
      </c>
      <c r="I96" s="69" t="s">
        <v>105</v>
      </c>
      <c r="J96" s="69" t="s">
        <v>105</v>
      </c>
      <c r="K96" s="89" t="str">
        <f>IF(ISERROR((H96-I96)/ABS(I96)),"",(H96-I96)/ABS(I96))</f>
        <v/>
      </c>
      <c r="L96" s="69">
        <v>287584920</v>
      </c>
      <c r="M96" s="90"/>
      <c r="N96" s="70"/>
    </row>
    <row r="97" spans="1:14" ht="3" customHeight="1" x14ac:dyDescent="0.15">
      <c r="A97" s="80"/>
      <c r="B97" s="84"/>
      <c r="C97" s="84"/>
      <c r="D97" s="84"/>
      <c r="E97" s="83"/>
      <c r="G97" s="80"/>
      <c r="H97" s="84"/>
      <c r="I97" s="84"/>
      <c r="J97" s="84"/>
      <c r="K97" s="85"/>
      <c r="L97" s="84"/>
      <c r="M97" s="86"/>
      <c r="N97" s="78"/>
    </row>
    <row r="98" spans="1:14" ht="5.0999999999999996" customHeight="1" x14ac:dyDescent="0.15">
      <c r="A98" s="71"/>
      <c r="B98" s="72"/>
      <c r="C98" s="72"/>
      <c r="D98" s="72"/>
      <c r="E98" s="81"/>
      <c r="G98" s="71"/>
      <c r="H98" s="72"/>
      <c r="I98" s="72"/>
      <c r="J98" s="72"/>
      <c r="K98" s="79"/>
      <c r="L98" s="72"/>
      <c r="M98" s="82"/>
      <c r="N98" s="78"/>
    </row>
    <row r="99" spans="1:14" ht="9" customHeight="1" x14ac:dyDescent="0.15">
      <c r="A99" s="71" t="s">
        <v>38</v>
      </c>
      <c r="B99" s="72"/>
      <c r="C99" s="72"/>
      <c r="D99" s="72"/>
      <c r="E99" s="81"/>
      <c r="G99" s="71" t="s">
        <v>38</v>
      </c>
      <c r="H99" s="72"/>
      <c r="I99" s="72"/>
      <c r="J99" s="72"/>
      <c r="K99" s="79"/>
      <c r="L99" s="72"/>
      <c r="M99" s="82"/>
      <c r="N99" s="78"/>
    </row>
    <row r="100" spans="1:14" ht="9" customHeight="1" x14ac:dyDescent="0.15">
      <c r="A100" s="71" t="s">
        <v>82</v>
      </c>
      <c r="B100" s="72"/>
      <c r="C100" s="72"/>
      <c r="D100" s="72"/>
      <c r="E100" s="81"/>
      <c r="G100" s="71" t="s">
        <v>82</v>
      </c>
      <c r="H100" s="72"/>
      <c r="I100" s="72"/>
      <c r="J100" s="72"/>
      <c r="K100" s="79"/>
      <c r="L100" s="72"/>
      <c r="M100" s="82"/>
      <c r="N100" s="78"/>
    </row>
    <row r="101" spans="1:14" ht="9" x14ac:dyDescent="0.15">
      <c r="A101" s="71" t="s">
        <v>43</v>
      </c>
      <c r="B101" s="72" t="s">
        <v>105</v>
      </c>
      <c r="C101" s="72" t="s">
        <v>105</v>
      </c>
      <c r="D101" s="72" t="s">
        <v>105</v>
      </c>
      <c r="E101" s="81" t="s">
        <v>105</v>
      </c>
      <c r="G101" s="71" t="s">
        <v>43</v>
      </c>
      <c r="H101" s="72" t="s">
        <v>105</v>
      </c>
      <c r="I101" s="72" t="s">
        <v>105</v>
      </c>
      <c r="J101" s="72" t="s">
        <v>105</v>
      </c>
      <c r="K101" s="79" t="str">
        <f>IF(ISERROR((H101-I101)/ABS(I101)),"",(H101-I101)/ABS(I101))</f>
        <v/>
      </c>
      <c r="L101" s="72">
        <v>40771</v>
      </c>
      <c r="M101" s="82"/>
      <c r="N101" s="78"/>
    </row>
    <row r="102" spans="1:14" ht="9" x14ac:dyDescent="0.15">
      <c r="A102" s="71" t="s">
        <v>89</v>
      </c>
      <c r="B102" s="72" t="s">
        <v>105</v>
      </c>
      <c r="C102" s="72" t="s">
        <v>105</v>
      </c>
      <c r="D102" s="72" t="s">
        <v>105</v>
      </c>
      <c r="E102" s="81" t="s">
        <v>105</v>
      </c>
      <c r="G102" s="71" t="s">
        <v>8</v>
      </c>
      <c r="H102" s="72" t="s">
        <v>105</v>
      </c>
      <c r="I102" s="72" t="s">
        <v>105</v>
      </c>
      <c r="J102" s="72" t="s">
        <v>105</v>
      </c>
      <c r="K102" s="79" t="str">
        <f>IF(ISERROR((H102-I102)/ABS(I102)),"",(H102-I102)/ABS(I102))</f>
        <v/>
      </c>
      <c r="L102" s="72">
        <v>7365449</v>
      </c>
      <c r="M102" s="82"/>
      <c r="N102" s="78"/>
    </row>
    <row r="103" spans="1:14" ht="9" x14ac:dyDescent="0.15">
      <c r="A103" s="71" t="s">
        <v>4</v>
      </c>
      <c r="B103" s="72"/>
      <c r="C103" s="72"/>
      <c r="D103" s="72"/>
      <c r="E103" s="81"/>
      <c r="G103" s="71" t="s">
        <v>4</v>
      </c>
      <c r="H103" s="72"/>
      <c r="I103" s="72"/>
      <c r="J103" s="72"/>
      <c r="K103" s="79"/>
      <c r="L103" s="72"/>
      <c r="M103" s="82"/>
      <c r="N103" s="78"/>
    </row>
    <row r="104" spans="1:14" ht="9" x14ac:dyDescent="0.15">
      <c r="A104" s="71" t="s">
        <v>87</v>
      </c>
      <c r="B104" s="72" t="s">
        <v>105</v>
      </c>
      <c r="C104" s="72" t="s">
        <v>105</v>
      </c>
      <c r="D104" s="72" t="s">
        <v>105</v>
      </c>
      <c r="E104" s="81" t="s">
        <v>105</v>
      </c>
      <c r="G104" s="71" t="s">
        <v>43</v>
      </c>
      <c r="H104" s="72" t="s">
        <v>105</v>
      </c>
      <c r="I104" s="72" t="s">
        <v>105</v>
      </c>
      <c r="J104" s="72" t="s">
        <v>105</v>
      </c>
      <c r="K104" s="79" t="str">
        <f>IF(ISERROR((H104-I104)/ABS(I104)),"",(H104-I104)/ABS(I104))</f>
        <v/>
      </c>
      <c r="L104" s="72">
        <v>1003</v>
      </c>
      <c r="M104" s="82"/>
      <c r="N104" s="78"/>
    </row>
    <row r="105" spans="1:14" ht="9" x14ac:dyDescent="0.15">
      <c r="A105" s="92" t="s">
        <v>91</v>
      </c>
      <c r="B105" s="72" t="s">
        <v>105</v>
      </c>
      <c r="C105" s="72" t="s">
        <v>105</v>
      </c>
      <c r="D105" s="72" t="s">
        <v>105</v>
      </c>
      <c r="E105" s="81" t="s">
        <v>105</v>
      </c>
      <c r="G105" s="93" t="s">
        <v>90</v>
      </c>
      <c r="H105" s="72" t="s">
        <v>105</v>
      </c>
      <c r="I105" s="72" t="s">
        <v>105</v>
      </c>
      <c r="J105" s="72" t="s">
        <v>105</v>
      </c>
      <c r="K105" s="79" t="str">
        <f>IF(ISERROR((H105-I105)/ABS(I105)),"",(H105-I105)/ABS(I105))</f>
        <v/>
      </c>
      <c r="L105" s="72">
        <v>-59891923</v>
      </c>
      <c r="M105" s="82"/>
      <c r="N105" s="78"/>
    </row>
    <row r="106" spans="1:14" ht="9" x14ac:dyDescent="0.15">
      <c r="A106" s="71" t="s">
        <v>88</v>
      </c>
      <c r="B106" s="72" t="s">
        <v>105</v>
      </c>
      <c r="C106" s="72" t="s">
        <v>105</v>
      </c>
      <c r="D106" s="72" t="s">
        <v>105</v>
      </c>
      <c r="E106" s="81" t="s">
        <v>105</v>
      </c>
      <c r="G106" s="71" t="s">
        <v>88</v>
      </c>
      <c r="H106" s="72" t="s">
        <v>105</v>
      </c>
      <c r="I106" s="72" t="s">
        <v>105</v>
      </c>
      <c r="J106" s="72" t="s">
        <v>105</v>
      </c>
      <c r="K106" s="79" t="str">
        <f>IF(ISERROR((H106-I106)/ABS(I106)),"",(H106-I106)/ABS(I106))</f>
        <v/>
      </c>
      <c r="L106" s="72">
        <v>-342281</v>
      </c>
      <c r="M106" s="82"/>
      <c r="N106" s="78"/>
    </row>
    <row r="107" spans="1:14" ht="9" x14ac:dyDescent="0.15">
      <c r="A107" s="71" t="s">
        <v>55</v>
      </c>
      <c r="B107" s="72"/>
      <c r="C107" s="72"/>
      <c r="D107" s="72"/>
      <c r="E107" s="81"/>
      <c r="G107" s="71" t="s">
        <v>55</v>
      </c>
      <c r="H107" s="69"/>
      <c r="I107" s="72"/>
      <c r="J107" s="72"/>
      <c r="K107" s="79"/>
      <c r="L107" s="72"/>
      <c r="M107" s="82"/>
      <c r="N107" s="78"/>
    </row>
    <row r="108" spans="1:14" ht="9" x14ac:dyDescent="0.15">
      <c r="A108" s="71" t="s">
        <v>89</v>
      </c>
      <c r="B108" s="72" t="s">
        <v>105</v>
      </c>
      <c r="C108" s="72" t="s">
        <v>105</v>
      </c>
      <c r="D108" s="72" t="s">
        <v>105</v>
      </c>
      <c r="E108" s="81" t="s">
        <v>105</v>
      </c>
      <c r="G108" s="71" t="s">
        <v>8</v>
      </c>
      <c r="H108" s="72" t="s">
        <v>105</v>
      </c>
      <c r="I108" s="72" t="s">
        <v>105</v>
      </c>
      <c r="J108" s="72" t="s">
        <v>105</v>
      </c>
      <c r="K108" s="79" t="str">
        <f>IF(ISERROR((H108-I108)/ABS(I108)),"",(H108-I108)/ABS(I108))</f>
        <v/>
      </c>
      <c r="L108" s="72">
        <v>5252580</v>
      </c>
      <c r="M108" s="82"/>
      <c r="N108" s="78"/>
    </row>
    <row r="109" spans="1:14" ht="9" x14ac:dyDescent="0.15">
      <c r="A109" s="71" t="s">
        <v>5</v>
      </c>
      <c r="B109" s="72"/>
      <c r="C109" s="72"/>
      <c r="D109" s="72"/>
      <c r="E109" s="81"/>
      <c r="G109" s="71" t="s">
        <v>5</v>
      </c>
      <c r="H109" s="72"/>
      <c r="I109" s="72"/>
      <c r="J109" s="72"/>
      <c r="K109" s="79"/>
      <c r="L109" s="72"/>
      <c r="M109" s="82"/>
      <c r="N109" s="78"/>
    </row>
    <row r="110" spans="1:14" ht="9" x14ac:dyDescent="0.15">
      <c r="A110" s="71" t="s">
        <v>87</v>
      </c>
      <c r="B110" s="72" t="s">
        <v>105</v>
      </c>
      <c r="C110" s="72" t="s">
        <v>105</v>
      </c>
      <c r="D110" s="72" t="s">
        <v>105</v>
      </c>
      <c r="E110" s="81" t="s">
        <v>105</v>
      </c>
      <c r="G110" s="71" t="s">
        <v>43</v>
      </c>
      <c r="H110" s="72" t="s">
        <v>105</v>
      </c>
      <c r="I110" s="72" t="s">
        <v>105</v>
      </c>
      <c r="J110" s="72" t="s">
        <v>105</v>
      </c>
      <c r="K110" s="79" t="str">
        <f>IF(ISERROR((H110-I110)/ABS(I110)),"",(H110-I110)/ABS(I110))</f>
        <v/>
      </c>
      <c r="L110" s="72">
        <v>38798</v>
      </c>
      <c r="M110" s="82"/>
      <c r="N110" s="78"/>
    </row>
    <row r="111" spans="1:14" ht="9" x14ac:dyDescent="0.15">
      <c r="A111" s="71" t="s">
        <v>89</v>
      </c>
      <c r="B111" s="72" t="s">
        <v>105</v>
      </c>
      <c r="C111" s="72" t="s">
        <v>105</v>
      </c>
      <c r="D111" s="72" t="s">
        <v>105</v>
      </c>
      <c r="E111" s="81" t="s">
        <v>105</v>
      </c>
      <c r="G111" s="71" t="s">
        <v>8</v>
      </c>
      <c r="H111" s="72" t="s">
        <v>105</v>
      </c>
      <c r="I111" s="72" t="s">
        <v>105</v>
      </c>
      <c r="J111" s="72" t="s">
        <v>105</v>
      </c>
      <c r="K111" s="79" t="str">
        <f>IF(ISERROR((H111-I111)/ABS(I111)),"",(H111-I111)/ABS(I111))</f>
        <v/>
      </c>
      <c r="L111" s="72">
        <v>2862862</v>
      </c>
      <c r="M111" s="82"/>
      <c r="N111" s="78"/>
    </row>
    <row r="112" spans="1:14" ht="5.0999999999999996" customHeight="1" x14ac:dyDescent="0.15">
      <c r="A112" s="80"/>
      <c r="B112" s="84"/>
      <c r="C112" s="84"/>
      <c r="D112" s="84"/>
      <c r="E112" s="83"/>
      <c r="G112" s="80"/>
      <c r="H112" s="84"/>
      <c r="I112" s="84"/>
      <c r="J112" s="84"/>
      <c r="K112" s="85"/>
      <c r="L112" s="84"/>
      <c r="M112" s="86"/>
      <c r="N112" s="78"/>
    </row>
    <row r="113" spans="1:14" ht="3" customHeight="1" x14ac:dyDescent="0.15">
      <c r="A113" s="71"/>
      <c r="B113" s="72"/>
      <c r="C113" s="72"/>
      <c r="D113" s="72"/>
      <c r="E113" s="81"/>
      <c r="G113" s="71"/>
      <c r="H113" s="72"/>
      <c r="I113" s="72"/>
      <c r="J113" s="72"/>
      <c r="K113" s="79"/>
      <c r="L113" s="72"/>
      <c r="M113" s="82"/>
      <c r="N113" s="78"/>
    </row>
    <row r="114" spans="1:14" s="11" customFormat="1" ht="9" x14ac:dyDescent="0.15">
      <c r="A114" s="73" t="s">
        <v>46</v>
      </c>
      <c r="B114" s="69" t="s">
        <v>105</v>
      </c>
      <c r="C114" s="69" t="s">
        <v>105</v>
      </c>
      <c r="D114" s="69" t="s">
        <v>105</v>
      </c>
      <c r="E114" s="88" t="s">
        <v>105</v>
      </c>
      <c r="G114" s="73" t="s">
        <v>46</v>
      </c>
      <c r="H114" s="69" t="s">
        <v>105</v>
      </c>
      <c r="I114" s="69" t="s">
        <v>105</v>
      </c>
      <c r="J114" s="69" t="s">
        <v>105</v>
      </c>
      <c r="K114" s="89" t="str">
        <f>IF(ISERROR((H114-I114)/ABS(I114)),"",(H114-I114)/ABS(I114))</f>
        <v/>
      </c>
      <c r="L114" s="69">
        <v>-44672741</v>
      </c>
      <c r="M114" s="90"/>
      <c r="N114" s="70"/>
    </row>
    <row r="115" spans="1:14" ht="3" customHeight="1" x14ac:dyDescent="0.15">
      <c r="A115" s="80"/>
      <c r="B115" s="84"/>
      <c r="C115" s="84"/>
      <c r="D115" s="84"/>
      <c r="E115" s="83"/>
      <c r="G115" s="80"/>
      <c r="H115" s="84"/>
      <c r="I115" s="84"/>
      <c r="J115" s="84"/>
      <c r="K115" s="85"/>
      <c r="L115" s="84"/>
      <c r="M115" s="86"/>
      <c r="N115" s="78"/>
    </row>
    <row r="116" spans="1:14" ht="8.1" customHeight="1" x14ac:dyDescent="0.15">
      <c r="A116" s="80"/>
      <c r="B116" s="84"/>
      <c r="C116" s="84"/>
      <c r="D116" s="84"/>
      <c r="E116" s="83"/>
      <c r="G116" s="80"/>
      <c r="H116" s="84"/>
      <c r="I116" s="84"/>
      <c r="J116" s="84"/>
      <c r="K116" s="85"/>
      <c r="L116" s="84"/>
      <c r="M116" s="86"/>
      <c r="N116" s="78"/>
    </row>
    <row r="117" spans="1:14" ht="3" customHeight="1" x14ac:dyDescent="0.15">
      <c r="A117" s="71"/>
      <c r="B117" s="72"/>
      <c r="C117" s="72"/>
      <c r="D117" s="72"/>
      <c r="E117" s="81"/>
      <c r="G117" s="71"/>
      <c r="H117" s="72"/>
      <c r="I117" s="72"/>
      <c r="J117" s="72"/>
      <c r="K117" s="79"/>
      <c r="L117" s="72"/>
      <c r="M117" s="82"/>
      <c r="N117" s="78"/>
    </row>
    <row r="118" spans="1:14" s="11" customFormat="1" ht="9" x14ac:dyDescent="0.15">
      <c r="A118" s="73" t="s">
        <v>83</v>
      </c>
      <c r="B118" s="69" t="s">
        <v>105</v>
      </c>
      <c r="C118" s="69" t="s">
        <v>105</v>
      </c>
      <c r="D118" s="69" t="s">
        <v>105</v>
      </c>
      <c r="E118" s="88" t="s">
        <v>105</v>
      </c>
      <c r="G118" s="73" t="s">
        <v>83</v>
      </c>
      <c r="H118" s="69" t="s">
        <v>105</v>
      </c>
      <c r="I118" s="69" t="s">
        <v>105</v>
      </c>
      <c r="J118" s="69" t="s">
        <v>105</v>
      </c>
      <c r="K118" s="89" t="str">
        <f>IF(ISERROR((H118-I118)/ABS(I118)),"",(H118-I118)/ABS(I118))</f>
        <v/>
      </c>
      <c r="L118" s="69">
        <v>242912179</v>
      </c>
      <c r="M118" s="90"/>
      <c r="N118" s="70"/>
    </row>
    <row r="119" spans="1:14" ht="3" customHeight="1" x14ac:dyDescent="0.15">
      <c r="A119" s="80"/>
      <c r="B119" s="84"/>
      <c r="C119" s="84"/>
      <c r="D119" s="84"/>
      <c r="E119" s="83"/>
      <c r="G119" s="80"/>
      <c r="H119" s="84"/>
      <c r="I119" s="84"/>
      <c r="J119" s="84"/>
      <c r="K119" s="85"/>
      <c r="L119" s="84"/>
      <c r="M119" s="86"/>
      <c r="N119" s="78"/>
    </row>
    <row r="120" spans="1:14" ht="8.1" customHeight="1" x14ac:dyDescent="0.15">
      <c r="A120" s="77"/>
      <c r="B120" s="84"/>
      <c r="C120" s="84"/>
      <c r="D120" s="84"/>
      <c r="E120" s="83"/>
      <c r="G120" s="76"/>
      <c r="H120" s="84"/>
      <c r="I120" s="84"/>
      <c r="J120" s="84"/>
      <c r="K120" s="85"/>
      <c r="L120" s="84"/>
      <c r="M120" s="86"/>
      <c r="N120" s="78"/>
    </row>
    <row r="121" spans="1:14" ht="3" customHeight="1" x14ac:dyDescent="0.15">
      <c r="A121" s="71"/>
      <c r="B121" s="72"/>
      <c r="C121" s="72"/>
      <c r="D121" s="72"/>
      <c r="E121" s="81"/>
      <c r="G121" s="71"/>
      <c r="H121" s="72"/>
      <c r="I121" s="72"/>
      <c r="J121" s="72"/>
      <c r="K121" s="94"/>
      <c r="L121" s="72"/>
      <c r="M121" s="82"/>
      <c r="N121" s="78"/>
    </row>
    <row r="122" spans="1:14" s="11" customFormat="1" ht="9" x14ac:dyDescent="0.15">
      <c r="A122" s="73" t="s">
        <v>9</v>
      </c>
      <c r="B122" s="69">
        <v>122001158.76000001</v>
      </c>
      <c r="C122" s="69">
        <v>25687466.800000001</v>
      </c>
      <c r="D122" s="69">
        <v>3130860.42</v>
      </c>
      <c r="E122" s="88">
        <v>99444552.379999995</v>
      </c>
      <c r="G122" s="73" t="s">
        <v>9</v>
      </c>
      <c r="H122" s="69">
        <v>364900845.10000002</v>
      </c>
      <c r="I122" s="69">
        <v>340588530.93000001</v>
      </c>
      <c r="J122" s="69">
        <v>24312314.170000002</v>
      </c>
      <c r="K122" s="89">
        <f>IF(ISERROR((H122-I122)/ABS(I122)),"",(H122-I122)/ABS(I122))</f>
        <v>7.1383243891429929E-2</v>
      </c>
      <c r="L122" s="69">
        <v>2295522273</v>
      </c>
      <c r="M122" s="90">
        <f>H122/L122</f>
        <v>0.15896201461078135</v>
      </c>
      <c r="N122" s="70"/>
    </row>
    <row r="123" spans="1:14" ht="3" customHeight="1" x14ac:dyDescent="0.15">
      <c r="A123" s="76"/>
      <c r="B123" s="84"/>
      <c r="C123" s="84"/>
      <c r="D123" s="84"/>
      <c r="E123" s="83"/>
      <c r="G123" s="76"/>
      <c r="H123" s="84"/>
      <c r="I123" s="84"/>
      <c r="J123" s="84"/>
      <c r="K123" s="95"/>
      <c r="L123" s="84"/>
      <c r="M123" s="96"/>
      <c r="N123" s="78"/>
    </row>
    <row r="124" spans="1:14" ht="6" customHeight="1" x14ac:dyDescent="0.15">
      <c r="A124" s="78"/>
      <c r="B124" s="97"/>
      <c r="C124" s="97"/>
      <c r="D124" s="97"/>
      <c r="E124" s="97"/>
      <c r="G124" s="78"/>
      <c r="H124" s="97"/>
      <c r="I124" s="97"/>
      <c r="J124" s="97"/>
      <c r="K124" s="78"/>
      <c r="L124" s="97"/>
      <c r="M124" s="78"/>
      <c r="N124" s="78"/>
    </row>
    <row r="125" spans="1:14" ht="9" customHeight="1" x14ac:dyDescent="0.15">
      <c r="A125" s="64" t="s">
        <v>84</v>
      </c>
      <c r="B125" s="65">
        <v>1561508.36</v>
      </c>
      <c r="C125" s="38"/>
      <c r="D125" s="97"/>
      <c r="E125" s="98"/>
      <c r="G125" s="64" t="s">
        <v>84</v>
      </c>
      <c r="H125" s="65">
        <v>3146520.59</v>
      </c>
      <c r="I125" s="38"/>
      <c r="J125" s="97"/>
      <c r="K125" s="78"/>
      <c r="L125" s="97"/>
      <c r="M125" s="78"/>
      <c r="N125" s="78"/>
    </row>
    <row r="126" spans="1:14" ht="9.75" customHeight="1" x14ac:dyDescent="0.15">
      <c r="A126" s="101" t="s">
        <v>115</v>
      </c>
      <c r="B126" s="101"/>
      <c r="C126" s="101"/>
      <c r="D126" s="101"/>
      <c r="E126" s="101"/>
      <c r="F126" s="6"/>
      <c r="G126" s="101" t="str">
        <f>+A126</f>
        <v>Vitoria-Gasteizen, 2018ko APIRILAREN 12an / Vitoria-Gasteiz, 12 de ABRIL DE 2018</v>
      </c>
      <c r="H126" s="101"/>
      <c r="I126" s="101"/>
      <c r="J126" s="101"/>
      <c r="K126" s="101"/>
      <c r="L126" s="101"/>
      <c r="M126" s="101"/>
    </row>
    <row r="127" spans="1:14" ht="8.1" customHeight="1" x14ac:dyDescent="0.15">
      <c r="A127" s="51"/>
      <c r="B127" s="51"/>
      <c r="C127" s="51"/>
      <c r="D127" s="51"/>
      <c r="E127" s="51"/>
      <c r="F127" s="6"/>
      <c r="G127" s="51"/>
      <c r="H127" s="51"/>
      <c r="I127" s="51"/>
      <c r="J127" s="51"/>
      <c r="K127" s="51"/>
      <c r="L127" s="51"/>
      <c r="M127" s="51"/>
    </row>
    <row r="128" spans="1:14" ht="8.25" customHeight="1" x14ac:dyDescent="0.15">
      <c r="A128" s="99" t="s">
        <v>41</v>
      </c>
      <c r="B128" s="47"/>
      <c r="C128" s="100" t="s">
        <v>42</v>
      </c>
      <c r="D128" s="49"/>
      <c r="E128" s="47"/>
      <c r="G128" s="99" t="s">
        <v>39</v>
      </c>
      <c r="H128" s="52"/>
      <c r="I128" s="48"/>
      <c r="J128" s="68" t="s">
        <v>40</v>
      </c>
      <c r="K128" s="47"/>
      <c r="L128" s="48"/>
      <c r="M128" s="50"/>
    </row>
    <row r="129" spans="1:13" ht="9" customHeight="1" x14ac:dyDescent="0.15">
      <c r="A129" s="99" t="s">
        <v>15</v>
      </c>
      <c r="C129" s="68" t="s">
        <v>93</v>
      </c>
      <c r="D129" s="14"/>
      <c r="E129" s="14"/>
      <c r="G129" s="99" t="s">
        <v>15</v>
      </c>
      <c r="H129" s="14"/>
      <c r="I129" s="14"/>
      <c r="J129" s="68" t="s">
        <v>92</v>
      </c>
      <c r="L129" s="14"/>
    </row>
    <row r="130" spans="1:13" ht="9" customHeight="1" x14ac:dyDescent="0.15">
      <c r="A130" s="99"/>
      <c r="C130" s="68"/>
      <c r="D130" s="14"/>
      <c r="E130" s="14"/>
      <c r="G130" s="99"/>
      <c r="H130" s="14"/>
      <c r="I130" s="14"/>
      <c r="J130" s="68"/>
      <c r="L130" s="14"/>
    </row>
    <row r="131" spans="1:13" ht="9" customHeight="1" x14ac:dyDescent="0.15">
      <c r="A131" s="99"/>
      <c r="C131" s="68"/>
      <c r="D131" s="14"/>
      <c r="E131" s="14"/>
      <c r="G131" s="99"/>
      <c r="H131" s="14"/>
      <c r="I131" s="14"/>
      <c r="J131" s="68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17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  <c r="G238" s="2"/>
      <c r="H238" s="2"/>
      <c r="I238" s="2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2:13" ht="9" x14ac:dyDescent="0.15">
      <c r="L266" s="2"/>
      <c r="M266" s="13"/>
    </row>
  </sheetData>
  <mergeCells count="2">
    <mergeCell ref="A126:E126"/>
    <mergeCell ref="G126:M126"/>
  </mergeCells>
  <printOptions horizontalCentered="1" gridLinesSet="0"/>
  <pageMargins left="0" right="0" top="0" bottom="0" header="0" footer="3.937007874015748E-2"/>
  <pageSetup paperSize="9" scale="84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5121" r:id="rId4">
          <objectPr defaultSize="0" autoPict="0" r:id="rId5">
            <anchor moveWithCells="1" sizeWithCells="1">
              <from>
                <xdr:col>4</xdr:col>
                <xdr:colOff>66675</xdr:colOff>
                <xdr:row>123</xdr:row>
                <xdr:rowOff>57150</xdr:rowOff>
              </from>
              <to>
                <xdr:col>4</xdr:col>
                <xdr:colOff>466725</xdr:colOff>
                <xdr:row>131</xdr:row>
                <xdr:rowOff>66675</xdr:rowOff>
              </to>
            </anchor>
          </objectPr>
        </oleObject>
      </mc:Choice>
      <mc:Fallback>
        <oleObject progId="Word.Picture.8" shapeId="5121" r:id="rId4"/>
      </mc:Fallback>
    </mc:AlternateContent>
    <mc:AlternateContent xmlns:mc="http://schemas.openxmlformats.org/markup-compatibility/2006">
      <mc:Choice Requires="x14">
        <oleObject progId="Word.Picture.8" shapeId="5122" r:id="rId6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371475</xdr:colOff>
                <xdr:row>131</xdr:row>
                <xdr:rowOff>95250</xdr:rowOff>
              </to>
            </anchor>
          </objectPr>
        </oleObject>
      </mc:Choice>
      <mc:Fallback>
        <oleObject progId="Word.Picture.8" shapeId="5122" r:id="rId6"/>
      </mc:Fallback>
    </mc:AlternateContent>
    <mc:AlternateContent xmlns:mc="http://schemas.openxmlformats.org/markup-compatibility/2006">
      <mc:Choice Requires="x14">
        <oleObject progId="Word.Picture.8" shapeId="5123" r:id="rId7">
          <objectPr defaultSize="0" r:id="rId8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0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5123" r:id="rId7"/>
      </mc:Fallback>
    </mc:AlternateContent>
    <mc:AlternateContent xmlns:mc="http://schemas.openxmlformats.org/markup-compatibility/2006">
      <mc:Choice Requires="x14">
        <oleObject progId="Word.Picture.8" shapeId="5124" r:id="rId9">
          <objectPr defaultSize="0" r:id="rId8">
            <anchor moveWithCells="1" sizeWithCells="1">
              <from>
                <xdr:col>6</xdr:col>
                <xdr:colOff>0</xdr:colOff>
                <xdr:row>0</xdr:row>
                <xdr:rowOff>19050</xdr:rowOff>
              </from>
              <to>
                <xdr:col>6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5124" r:id="rId9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66"/>
  <sheetViews>
    <sheetView showGridLines="0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4.42578125" style="1" customWidth="1"/>
    <col min="8" max="8" width="14.5703125" style="1" customWidth="1"/>
    <col min="9" max="9" width="14.140625" style="1" customWidth="1"/>
    <col min="10" max="10" width="9.5703125" style="1" customWidth="1"/>
    <col min="11" max="11" width="8.140625" style="1" customWidth="1"/>
    <col min="12" max="12" width="11.14062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>
      <c r="B2" s="70"/>
      <c r="J2" s="70" t="s">
        <v>96</v>
      </c>
    </row>
    <row r="3" spans="1:14" ht="8.1" customHeight="1" x14ac:dyDescent="0.15">
      <c r="B3" s="70" t="s">
        <v>104</v>
      </c>
      <c r="J3" s="70" t="s">
        <v>95</v>
      </c>
    </row>
    <row r="4" spans="1:14" ht="8.1" customHeight="1" x14ac:dyDescent="0.15">
      <c r="B4" s="70" t="s">
        <v>103</v>
      </c>
    </row>
    <row r="5" spans="1:14" ht="8.1" customHeight="1" x14ac:dyDescent="0.15"/>
    <row r="6" spans="1:14" ht="8.1" customHeight="1" x14ac:dyDescent="0.15"/>
    <row r="7" spans="1:14" x14ac:dyDescent="0.15">
      <c r="E7" s="16" t="s">
        <v>94</v>
      </c>
      <c r="M7" s="16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2" t="s">
        <v>116</v>
      </c>
      <c r="B9" s="73" t="s">
        <v>26</v>
      </c>
      <c r="C9" s="73" t="s">
        <v>16</v>
      </c>
      <c r="D9" s="73" t="s">
        <v>28</v>
      </c>
      <c r="E9" s="74" t="s">
        <v>17</v>
      </c>
      <c r="G9" s="62" t="s">
        <v>117</v>
      </c>
      <c r="H9" s="73" t="s">
        <v>19</v>
      </c>
      <c r="I9" s="73" t="s">
        <v>29</v>
      </c>
      <c r="J9" s="73" t="s">
        <v>20</v>
      </c>
      <c r="K9" s="73" t="s">
        <v>21</v>
      </c>
      <c r="L9" s="73" t="s">
        <v>33</v>
      </c>
      <c r="M9" s="74" t="s">
        <v>24</v>
      </c>
      <c r="N9" s="70"/>
    </row>
    <row r="10" spans="1:14" s="11" customFormat="1" ht="10.5" x14ac:dyDescent="0.15">
      <c r="A10" s="63"/>
      <c r="B10" s="73" t="s">
        <v>27</v>
      </c>
      <c r="C10" s="73"/>
      <c r="D10" s="73" t="s">
        <v>26</v>
      </c>
      <c r="E10" s="74"/>
      <c r="G10" s="63"/>
      <c r="H10" s="73" t="s">
        <v>31</v>
      </c>
      <c r="I10" s="73" t="s">
        <v>35</v>
      </c>
      <c r="J10" s="73"/>
      <c r="K10" s="73"/>
      <c r="L10" s="73" t="s">
        <v>34</v>
      </c>
      <c r="M10" s="74"/>
      <c r="N10" s="70"/>
    </row>
    <row r="11" spans="1:14" s="11" customFormat="1" ht="10.5" x14ac:dyDescent="0.15">
      <c r="A11" s="63" t="s">
        <v>118</v>
      </c>
      <c r="B11" s="73" t="s">
        <v>25</v>
      </c>
      <c r="C11" s="73" t="s">
        <v>13</v>
      </c>
      <c r="D11" s="73" t="s">
        <v>14</v>
      </c>
      <c r="E11" s="74" t="s">
        <v>18</v>
      </c>
      <c r="G11" s="62" t="s">
        <v>119</v>
      </c>
      <c r="H11" s="73" t="s">
        <v>32</v>
      </c>
      <c r="I11" s="73" t="s">
        <v>30</v>
      </c>
      <c r="J11" s="73" t="s">
        <v>12</v>
      </c>
      <c r="K11" s="73" t="s">
        <v>22</v>
      </c>
      <c r="L11" s="73" t="s">
        <v>23</v>
      </c>
      <c r="M11" s="74" t="s">
        <v>36</v>
      </c>
      <c r="N11" s="70"/>
    </row>
    <row r="12" spans="1:14" ht="5.0999999999999996" customHeight="1" x14ac:dyDescent="0.15">
      <c r="A12" s="7"/>
      <c r="B12" s="5"/>
      <c r="C12" s="5"/>
      <c r="D12" s="5"/>
      <c r="E12" s="9"/>
      <c r="G12" s="75"/>
      <c r="H12" s="76"/>
      <c r="I12" s="76"/>
      <c r="J12" s="76"/>
      <c r="K12" s="76"/>
      <c r="L12" s="76"/>
      <c r="M12" s="77"/>
      <c r="N12" s="78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71"/>
      <c r="I13" s="71"/>
      <c r="J13" s="71"/>
      <c r="K13" s="79"/>
      <c r="L13" s="71"/>
      <c r="M13" s="80"/>
      <c r="N13" s="78"/>
    </row>
    <row r="14" spans="1:14" ht="9" customHeight="1" x14ac:dyDescent="0.15">
      <c r="A14" s="71" t="s">
        <v>0</v>
      </c>
      <c r="B14" s="4"/>
      <c r="C14" s="4"/>
      <c r="D14" s="4"/>
      <c r="E14" s="10"/>
      <c r="G14" s="71" t="s">
        <v>0</v>
      </c>
      <c r="H14" s="71"/>
      <c r="I14" s="71"/>
      <c r="J14" s="71"/>
      <c r="K14" s="79"/>
      <c r="L14" s="71"/>
      <c r="M14" s="80"/>
      <c r="N14" s="78"/>
    </row>
    <row r="15" spans="1:14" ht="9" x14ac:dyDescent="0.15">
      <c r="A15" s="71" t="s">
        <v>85</v>
      </c>
      <c r="B15" s="72">
        <v>44585864.890000001</v>
      </c>
      <c r="C15" s="72">
        <v>67</v>
      </c>
      <c r="D15" s="72">
        <v>991518.76</v>
      </c>
      <c r="E15" s="81">
        <v>45577316.649999999</v>
      </c>
      <c r="G15" s="71" t="s">
        <v>85</v>
      </c>
      <c r="H15" s="72">
        <v>214558994.94</v>
      </c>
      <c r="I15" s="72">
        <v>206015723.31</v>
      </c>
      <c r="J15" s="72">
        <v>8543271.6300000008</v>
      </c>
      <c r="K15" s="79">
        <f t="shared" ref="K15:K21" si="0">IF(ISERROR((H15-I15)/ABS(I15)),"",(H15-I15)/ABS(I15))</f>
        <v>4.1469027182670891E-2</v>
      </c>
      <c r="L15" s="72">
        <v>788000000</v>
      </c>
      <c r="M15" s="82">
        <f t="shared" ref="M15:M21" si="1">H15/L15</f>
        <v>0.27228298850253807</v>
      </c>
      <c r="N15" s="78"/>
    </row>
    <row r="16" spans="1:14" ht="9" x14ac:dyDescent="0.15">
      <c r="A16" s="71" t="s">
        <v>48</v>
      </c>
      <c r="B16" s="72">
        <v>674830.29</v>
      </c>
      <c r="C16" s="72" t="s">
        <v>105</v>
      </c>
      <c r="D16" s="72">
        <v>26678.71</v>
      </c>
      <c r="E16" s="81">
        <v>701509</v>
      </c>
      <c r="G16" s="71" t="s">
        <v>48</v>
      </c>
      <c r="H16" s="72">
        <v>18858660.440000001</v>
      </c>
      <c r="I16" s="72">
        <v>5593257.75</v>
      </c>
      <c r="J16" s="72">
        <v>13265402.689999999</v>
      </c>
      <c r="K16" s="79">
        <f t="shared" si="0"/>
        <v>2.3716773449247892</v>
      </c>
      <c r="L16" s="72">
        <v>16650000</v>
      </c>
      <c r="M16" s="82">
        <f t="shared" si="1"/>
        <v>1.1326522786786788</v>
      </c>
      <c r="N16" s="78"/>
    </row>
    <row r="17" spans="1:14" ht="9" x14ac:dyDescent="0.15">
      <c r="A17" s="71" t="s">
        <v>49</v>
      </c>
      <c r="B17" s="72">
        <v>117978.48</v>
      </c>
      <c r="C17" s="72" t="s">
        <v>105</v>
      </c>
      <c r="D17" s="72">
        <v>21297.47</v>
      </c>
      <c r="E17" s="81">
        <v>139275.95000000001</v>
      </c>
      <c r="G17" s="71" t="s">
        <v>49</v>
      </c>
      <c r="H17" s="72">
        <v>2535390.0499999998</v>
      </c>
      <c r="I17" s="72">
        <v>2346463.46</v>
      </c>
      <c r="J17" s="72">
        <v>188926.59</v>
      </c>
      <c r="K17" s="79">
        <f t="shared" si="0"/>
        <v>8.0515462192622358E-2</v>
      </c>
      <c r="L17" s="72">
        <v>9400000</v>
      </c>
      <c r="M17" s="82">
        <f t="shared" si="1"/>
        <v>0.26972234574468085</v>
      </c>
      <c r="N17" s="78"/>
    </row>
    <row r="18" spans="1:14" ht="9" x14ac:dyDescent="0.15">
      <c r="A18" s="71" t="s">
        <v>64</v>
      </c>
      <c r="B18" s="72">
        <v>248034.37</v>
      </c>
      <c r="C18" s="72" t="s">
        <v>105</v>
      </c>
      <c r="D18" s="72" t="s">
        <v>105</v>
      </c>
      <c r="E18" s="81">
        <v>248034.37</v>
      </c>
      <c r="G18" s="71" t="s">
        <v>64</v>
      </c>
      <c r="H18" s="72">
        <v>1282767.26</v>
      </c>
      <c r="I18" s="72">
        <v>1073618.1200000001</v>
      </c>
      <c r="J18" s="72">
        <v>209149.14</v>
      </c>
      <c r="K18" s="79">
        <f t="shared" si="0"/>
        <v>0.19480775901956635</v>
      </c>
      <c r="L18" s="72">
        <v>4150000</v>
      </c>
      <c r="M18" s="82">
        <f t="shared" si="1"/>
        <v>0.30910054457831326</v>
      </c>
      <c r="N18" s="78"/>
    </row>
    <row r="19" spans="1:14" ht="9" x14ac:dyDescent="0.15">
      <c r="A19" s="71" t="s">
        <v>65</v>
      </c>
      <c r="B19" s="72" t="s">
        <v>105</v>
      </c>
      <c r="C19" s="72" t="s">
        <v>105</v>
      </c>
      <c r="D19" s="72" t="s">
        <v>105</v>
      </c>
      <c r="E19" s="81" t="s">
        <v>105</v>
      </c>
      <c r="G19" s="71" t="s">
        <v>65</v>
      </c>
      <c r="H19" s="72">
        <v>1847258.3</v>
      </c>
      <c r="I19" s="72">
        <v>1527704.8</v>
      </c>
      <c r="J19" s="72">
        <v>319553.5</v>
      </c>
      <c r="K19" s="79">
        <f t="shared" si="0"/>
        <v>0.20917228249855599</v>
      </c>
      <c r="L19" s="72">
        <v>2500000</v>
      </c>
      <c r="M19" s="82">
        <f t="shared" si="1"/>
        <v>0.73890332000000003</v>
      </c>
      <c r="N19" s="78"/>
    </row>
    <row r="20" spans="1:14" ht="9" x14ac:dyDescent="0.15">
      <c r="A20" s="71" t="s">
        <v>50</v>
      </c>
      <c r="B20" s="72">
        <v>38369.24</v>
      </c>
      <c r="C20" s="72" t="s">
        <v>105</v>
      </c>
      <c r="D20" s="72">
        <v>72207.259999999995</v>
      </c>
      <c r="E20" s="81">
        <v>110576.5</v>
      </c>
      <c r="G20" s="71" t="s">
        <v>50</v>
      </c>
      <c r="H20" s="72">
        <v>6834195.2400000002</v>
      </c>
      <c r="I20" s="72">
        <v>6573809.5599999996</v>
      </c>
      <c r="J20" s="72">
        <v>260385.68</v>
      </c>
      <c r="K20" s="79">
        <f t="shared" si="0"/>
        <v>3.9609556319425941E-2</v>
      </c>
      <c r="L20" s="72">
        <v>28100000</v>
      </c>
      <c r="M20" s="82">
        <f t="shared" si="1"/>
        <v>0.24320979501779361</v>
      </c>
      <c r="N20" s="78"/>
    </row>
    <row r="21" spans="1:14" ht="9" x14ac:dyDescent="0.15">
      <c r="A21" s="71" t="s">
        <v>66</v>
      </c>
      <c r="B21" s="72">
        <v>191868.85</v>
      </c>
      <c r="C21" s="72">
        <v>48962790.170000002</v>
      </c>
      <c r="D21" s="72">
        <v>327010.13</v>
      </c>
      <c r="E21" s="81">
        <v>-48443911.189999998</v>
      </c>
      <c r="G21" s="71" t="s">
        <v>66</v>
      </c>
      <c r="H21" s="72">
        <v>-46753203.700000003</v>
      </c>
      <c r="I21" s="72">
        <v>-45725421.090000004</v>
      </c>
      <c r="J21" s="72">
        <v>-1027782.61</v>
      </c>
      <c r="K21" s="79">
        <f t="shared" si="0"/>
        <v>-2.247726943787013E-2</v>
      </c>
      <c r="L21" s="72">
        <v>-28000000</v>
      </c>
      <c r="M21" s="82">
        <f t="shared" si="1"/>
        <v>1.669757275</v>
      </c>
      <c r="N21" s="78"/>
    </row>
    <row r="22" spans="1:14" ht="5.0999999999999996" customHeight="1" x14ac:dyDescent="0.15">
      <c r="A22" s="80"/>
      <c r="B22" s="83"/>
      <c r="C22" s="84"/>
      <c r="D22" s="84"/>
      <c r="E22" s="83"/>
      <c r="G22" s="80"/>
      <c r="H22" s="84"/>
      <c r="I22" s="84"/>
      <c r="J22" s="84"/>
      <c r="K22" s="85"/>
      <c r="L22" s="84"/>
      <c r="M22" s="86"/>
      <c r="N22" s="78"/>
    </row>
    <row r="23" spans="1:14" ht="3" customHeight="1" x14ac:dyDescent="0.15">
      <c r="A23" s="71"/>
      <c r="B23" s="72"/>
      <c r="C23" s="72"/>
      <c r="D23" s="72"/>
      <c r="E23" s="81"/>
      <c r="G23" s="71"/>
      <c r="H23" s="72"/>
      <c r="I23" s="72"/>
      <c r="J23" s="72"/>
      <c r="K23" s="79"/>
      <c r="L23" s="72"/>
      <c r="M23" s="82"/>
      <c r="N23" s="78"/>
    </row>
    <row r="24" spans="1:14" s="11" customFormat="1" ht="9" x14ac:dyDescent="0.15">
      <c r="A24" s="87" t="s">
        <v>2</v>
      </c>
      <c r="B24" s="69">
        <v>45856946.119999997</v>
      </c>
      <c r="C24" s="69">
        <v>48962857.170000002</v>
      </c>
      <c r="D24" s="69">
        <v>1438712.33</v>
      </c>
      <c r="E24" s="88">
        <v>-1667198.72</v>
      </c>
      <c r="G24" s="87" t="s">
        <v>2</v>
      </c>
      <c r="H24" s="69">
        <v>199164062.53</v>
      </c>
      <c r="I24" s="69">
        <v>177405155.91</v>
      </c>
      <c r="J24" s="69">
        <v>21758906.620000001</v>
      </c>
      <c r="K24" s="89">
        <f>IF(ISERROR((H24-I24)/ABS(I24)),"",(H24-I24)/ABS(I24))</f>
        <v>0.12265092583351178</v>
      </c>
      <c r="L24" s="69">
        <v>820800000</v>
      </c>
      <c r="M24" s="90">
        <f>H24/L24</f>
        <v>0.24264627501218325</v>
      </c>
      <c r="N24" s="70"/>
    </row>
    <row r="25" spans="1:14" ht="3" customHeight="1" x14ac:dyDescent="0.15">
      <c r="A25" s="80"/>
      <c r="B25" s="84"/>
      <c r="C25" s="84"/>
      <c r="D25" s="84"/>
      <c r="E25" s="83"/>
      <c r="G25" s="80"/>
      <c r="H25" s="84"/>
      <c r="I25" s="84"/>
      <c r="J25" s="84"/>
      <c r="K25" s="85"/>
      <c r="L25" s="84"/>
      <c r="M25" s="86"/>
      <c r="N25" s="78"/>
    </row>
    <row r="26" spans="1:14" ht="5.0999999999999996" customHeight="1" x14ac:dyDescent="0.15">
      <c r="A26" s="71"/>
      <c r="B26" s="72"/>
      <c r="C26" s="72"/>
      <c r="D26" s="72"/>
      <c r="E26" s="81"/>
      <c r="G26" s="71"/>
      <c r="H26" s="72"/>
      <c r="I26" s="72"/>
      <c r="J26" s="72"/>
      <c r="K26" s="79"/>
      <c r="L26" s="72"/>
      <c r="M26" s="82"/>
      <c r="N26" s="78"/>
    </row>
    <row r="27" spans="1:14" ht="9" customHeight="1" x14ac:dyDescent="0.15">
      <c r="A27" s="71" t="s">
        <v>3</v>
      </c>
      <c r="B27" s="72"/>
      <c r="C27" s="72"/>
      <c r="D27" s="72"/>
      <c r="E27" s="81"/>
      <c r="G27" s="71" t="s">
        <v>3</v>
      </c>
      <c r="H27" s="72"/>
      <c r="I27" s="72"/>
      <c r="J27" s="72"/>
      <c r="K27" s="79"/>
      <c r="L27" s="72"/>
      <c r="M27" s="82"/>
      <c r="N27" s="78"/>
    </row>
    <row r="28" spans="1:14" ht="9" x14ac:dyDescent="0.15">
      <c r="A28" s="71" t="s">
        <v>48</v>
      </c>
      <c r="B28" s="72">
        <v>674830.29</v>
      </c>
      <c r="C28" s="72" t="s">
        <v>105</v>
      </c>
      <c r="D28" s="72">
        <v>26678.7</v>
      </c>
      <c r="E28" s="81">
        <v>701508.99</v>
      </c>
      <c r="G28" s="71" t="s">
        <v>48</v>
      </c>
      <c r="H28" s="72">
        <v>18858660.370000001</v>
      </c>
      <c r="I28" s="72">
        <v>5593257.6699999999</v>
      </c>
      <c r="J28" s="72">
        <v>13265402.699999999</v>
      </c>
      <c r="K28" s="79">
        <f>IF(ISERROR((H28-I28)/ABS(I28)),"",(H28-I28)/ABS(I28))</f>
        <v>2.3716773806346025</v>
      </c>
      <c r="L28" s="72">
        <v>16650000</v>
      </c>
      <c r="M28" s="82">
        <f>H28/L28</f>
        <v>1.1326522744744745</v>
      </c>
      <c r="N28" s="78"/>
    </row>
    <row r="29" spans="1:14" ht="9" x14ac:dyDescent="0.15">
      <c r="A29" s="71" t="s">
        <v>49</v>
      </c>
      <c r="B29" s="72">
        <v>117978.47</v>
      </c>
      <c r="C29" s="72" t="s">
        <v>105</v>
      </c>
      <c r="D29" s="72">
        <v>21297.4</v>
      </c>
      <c r="E29" s="81">
        <v>139275.87</v>
      </c>
      <c r="G29" s="71" t="s">
        <v>49</v>
      </c>
      <c r="H29" s="72">
        <v>2535389.88</v>
      </c>
      <c r="I29" s="72">
        <v>2346463.35</v>
      </c>
      <c r="J29" s="72">
        <v>188926.53</v>
      </c>
      <c r="K29" s="79">
        <f>IF(ISERROR((H29-I29)/ABS(I29)),"",(H29-I29)/ABS(I29))</f>
        <v>8.0515440396714391E-2</v>
      </c>
      <c r="L29" s="72">
        <v>9400000</v>
      </c>
      <c r="M29" s="82">
        <f>H29/L29</f>
        <v>0.26972232765957443</v>
      </c>
      <c r="N29" s="78"/>
    </row>
    <row r="30" spans="1:14" ht="9" x14ac:dyDescent="0.15">
      <c r="A30" s="71" t="s">
        <v>67</v>
      </c>
      <c r="B30" s="72">
        <v>248034.37</v>
      </c>
      <c r="C30" s="72" t="s">
        <v>105</v>
      </c>
      <c r="D30" s="72" t="s">
        <v>105</v>
      </c>
      <c r="E30" s="81">
        <v>248034.37</v>
      </c>
      <c r="G30" s="71" t="s">
        <v>67</v>
      </c>
      <c r="H30" s="72">
        <v>1282767.25</v>
      </c>
      <c r="I30" s="72">
        <v>1073618.1000000001</v>
      </c>
      <c r="J30" s="72">
        <v>209149.15</v>
      </c>
      <c r="K30" s="79">
        <f>IF(ISERROR((H30-I30)/ABS(I30)),"",(H30-I30)/ABS(I30))</f>
        <v>0.19480777196286081</v>
      </c>
      <c r="L30" s="72">
        <v>4150000</v>
      </c>
      <c r="M30" s="82">
        <f>H30/L30</f>
        <v>0.30910054216867472</v>
      </c>
      <c r="N30" s="78"/>
    </row>
    <row r="31" spans="1:14" ht="9" x14ac:dyDescent="0.15">
      <c r="A31" s="71" t="s">
        <v>1</v>
      </c>
      <c r="B31" s="72">
        <v>11929396.27</v>
      </c>
      <c r="C31" s="72">
        <v>385095.28</v>
      </c>
      <c r="D31" s="72">
        <v>233159.33</v>
      </c>
      <c r="E31" s="81">
        <v>11777460.32</v>
      </c>
      <c r="G31" s="71" t="s">
        <v>1</v>
      </c>
      <c r="H31" s="72">
        <v>-18757582.940000001</v>
      </c>
      <c r="I31" s="72">
        <v>-1076076.76</v>
      </c>
      <c r="J31" s="72">
        <v>-17681506.18</v>
      </c>
      <c r="K31" s="79">
        <f>IF(ISERROR((H31-I31)/ABS(I31)),"",(H31-I31)/ABS(I31))</f>
        <v>-16.431454369481969</v>
      </c>
      <c r="L31" s="72">
        <v>160000000</v>
      </c>
      <c r="M31" s="82">
        <f>H31/L31</f>
        <v>-0.11723489337500001</v>
      </c>
      <c r="N31" s="78"/>
    </row>
    <row r="32" spans="1:14" ht="5.0999999999999996" customHeight="1" x14ac:dyDescent="0.15">
      <c r="A32" s="80"/>
      <c r="B32" s="84"/>
      <c r="C32" s="84"/>
      <c r="D32" s="84"/>
      <c r="E32" s="83"/>
      <c r="G32" s="80"/>
      <c r="H32" s="84"/>
      <c r="I32" s="84"/>
      <c r="J32" s="84"/>
      <c r="K32" s="85"/>
      <c r="L32" s="84"/>
      <c r="M32" s="86"/>
      <c r="N32" s="78"/>
    </row>
    <row r="33" spans="1:14" ht="3" customHeight="1" x14ac:dyDescent="0.15">
      <c r="A33" s="71"/>
      <c r="B33" s="72"/>
      <c r="C33" s="72"/>
      <c r="D33" s="72"/>
      <c r="E33" s="81"/>
      <c r="G33" s="71"/>
      <c r="H33" s="72"/>
      <c r="I33" s="72"/>
      <c r="J33" s="72"/>
      <c r="K33" s="79"/>
      <c r="L33" s="72"/>
      <c r="M33" s="82"/>
      <c r="N33" s="78"/>
    </row>
    <row r="34" spans="1:14" s="11" customFormat="1" ht="9" x14ac:dyDescent="0.15">
      <c r="A34" s="73" t="s">
        <v>11</v>
      </c>
      <c r="B34" s="69">
        <v>12970239.4</v>
      </c>
      <c r="C34" s="69">
        <v>385095.28</v>
      </c>
      <c r="D34" s="69">
        <v>281135.43</v>
      </c>
      <c r="E34" s="88">
        <v>12866279.550000001</v>
      </c>
      <c r="G34" s="73" t="s">
        <v>11</v>
      </c>
      <c r="H34" s="69">
        <v>3919234.56</v>
      </c>
      <c r="I34" s="69">
        <v>7937262.3600000003</v>
      </c>
      <c r="J34" s="69">
        <v>-4018027.8</v>
      </c>
      <c r="K34" s="89">
        <f>IF(ISERROR((H34-I34)/ABS(I34)),"",(H34-I34)/ABS(I34))</f>
        <v>-0.50622338254168531</v>
      </c>
      <c r="L34" s="69">
        <v>190200000</v>
      </c>
      <c r="M34" s="90">
        <f>H34/L34</f>
        <v>2.0605859936908517E-2</v>
      </c>
      <c r="N34" s="70"/>
    </row>
    <row r="35" spans="1:14" ht="3" customHeight="1" x14ac:dyDescent="0.15">
      <c r="A35" s="80"/>
      <c r="B35" s="84"/>
      <c r="C35" s="84"/>
      <c r="D35" s="84"/>
      <c r="E35" s="83"/>
      <c r="G35" s="80"/>
      <c r="H35" s="84"/>
      <c r="I35" s="84"/>
      <c r="J35" s="84"/>
      <c r="K35" s="85"/>
      <c r="L35" s="84"/>
      <c r="M35" s="86"/>
      <c r="N35" s="78"/>
    </row>
    <row r="36" spans="1:14" ht="5.0999999999999996" customHeight="1" x14ac:dyDescent="0.15">
      <c r="A36" s="80"/>
      <c r="B36" s="72"/>
      <c r="C36" s="72"/>
      <c r="D36" s="72"/>
      <c r="E36" s="81"/>
      <c r="G36" s="71"/>
      <c r="H36" s="72"/>
      <c r="I36" s="72"/>
      <c r="J36" s="72"/>
      <c r="K36" s="79"/>
      <c r="L36" s="72"/>
      <c r="M36" s="82"/>
      <c r="N36" s="78"/>
    </row>
    <row r="37" spans="1:14" ht="9" x14ac:dyDescent="0.15">
      <c r="A37" s="71" t="s">
        <v>68</v>
      </c>
      <c r="B37" s="72">
        <v>1575656.7</v>
      </c>
      <c r="C37" s="72" t="s">
        <v>105</v>
      </c>
      <c r="D37" s="72">
        <v>55</v>
      </c>
      <c r="E37" s="81">
        <v>1575711.7</v>
      </c>
      <c r="G37" s="71" t="s">
        <v>68</v>
      </c>
      <c r="H37" s="72">
        <v>4354881.3099999996</v>
      </c>
      <c r="I37" s="72">
        <v>2490268.0299999998</v>
      </c>
      <c r="J37" s="72">
        <v>1864613.28</v>
      </c>
      <c r="K37" s="79">
        <f>IF(ISERROR((H37-I37)/ABS(I37)),"",(H37-I37)/ABS(I37))</f>
        <v>0.74876007623966478</v>
      </c>
      <c r="L37" s="72">
        <v>12075000</v>
      </c>
      <c r="M37" s="82">
        <f>H37/L37</f>
        <v>0.36065269648033121</v>
      </c>
      <c r="N37" s="78"/>
    </row>
    <row r="38" spans="1:14" ht="9" x14ac:dyDescent="0.15">
      <c r="A38" s="71" t="s">
        <v>98</v>
      </c>
      <c r="B38" s="72">
        <v>250000.24</v>
      </c>
      <c r="C38" s="72" t="s">
        <v>105</v>
      </c>
      <c r="D38" s="72" t="s">
        <v>105</v>
      </c>
      <c r="E38" s="81">
        <v>250000.24</v>
      </c>
      <c r="G38" s="71" t="s">
        <v>98</v>
      </c>
      <c r="H38" s="72">
        <v>420354.99</v>
      </c>
      <c r="I38" s="72">
        <v>633017.14</v>
      </c>
      <c r="J38" s="72">
        <v>-212662.15</v>
      </c>
      <c r="K38" s="79">
        <f>IF(ISERROR((H38-I38)/ABS(I38)),"",(H38-I38)/ABS(I38))</f>
        <v>-0.33595006605982269</v>
      </c>
      <c r="L38" s="72">
        <v>17100000</v>
      </c>
      <c r="M38" s="82">
        <f>H38/L38</f>
        <v>2.4582163157894736E-2</v>
      </c>
      <c r="N38" s="78"/>
    </row>
    <row r="39" spans="1:14" ht="9" x14ac:dyDescent="0.15">
      <c r="A39" s="71" t="s">
        <v>69</v>
      </c>
      <c r="B39" s="72">
        <v>570333.02</v>
      </c>
      <c r="C39" s="72" t="s">
        <v>105</v>
      </c>
      <c r="D39" s="72">
        <v>725.83</v>
      </c>
      <c r="E39" s="81">
        <v>571058.85</v>
      </c>
      <c r="G39" s="71" t="s">
        <v>69</v>
      </c>
      <c r="H39" s="72">
        <v>2556803.87</v>
      </c>
      <c r="I39" s="72">
        <v>1673091.35</v>
      </c>
      <c r="J39" s="72">
        <v>883712.52</v>
      </c>
      <c r="K39" s="79">
        <f>IF(ISERROR((H39-I39)/ABS(I39)),"",(H39-I39)/ABS(I39))</f>
        <v>0.52819143437684979</v>
      </c>
      <c r="L39" s="72">
        <v>6550000</v>
      </c>
      <c r="M39" s="82">
        <f>H39/L39</f>
        <v>0.39035173587786259</v>
      </c>
      <c r="N39" s="78"/>
    </row>
    <row r="40" spans="1:14" ht="9" x14ac:dyDescent="0.15">
      <c r="A40" s="71" t="s">
        <v>51</v>
      </c>
      <c r="B40" s="72" t="s">
        <v>105</v>
      </c>
      <c r="C40" s="72" t="s">
        <v>105</v>
      </c>
      <c r="D40" s="72" t="s">
        <v>105</v>
      </c>
      <c r="E40" s="81" t="s">
        <v>105</v>
      </c>
      <c r="G40" s="71" t="s">
        <v>51</v>
      </c>
      <c r="H40" s="72" t="s">
        <v>105</v>
      </c>
      <c r="I40" s="72" t="s">
        <v>105</v>
      </c>
      <c r="J40" s="72" t="s">
        <v>105</v>
      </c>
      <c r="K40" s="79" t="str">
        <f>IF(ISERROR((H40-I40)/ABS(I40)),"",(H40-I40)/ABS(I40))</f>
        <v/>
      </c>
      <c r="L40" s="72">
        <v>3150000</v>
      </c>
      <c r="M40" s="82"/>
      <c r="N40" s="78"/>
    </row>
    <row r="41" spans="1:14" ht="9" x14ac:dyDescent="0.15">
      <c r="A41" s="71" t="s">
        <v>70</v>
      </c>
      <c r="B41" s="72">
        <v>427084.43</v>
      </c>
      <c r="C41" s="72" t="s">
        <v>105</v>
      </c>
      <c r="D41" s="72" t="s">
        <v>105</v>
      </c>
      <c r="E41" s="81">
        <v>427084.43</v>
      </c>
      <c r="G41" s="71" t="s">
        <v>70</v>
      </c>
      <c r="H41" s="72">
        <v>1753052.95</v>
      </c>
      <c r="I41" s="72">
        <v>1490536.23</v>
      </c>
      <c r="J41" s="72">
        <v>262516.71999999997</v>
      </c>
      <c r="K41" s="79">
        <f>IF(ISERROR((H41-I41)/ABS(I41)),"",(H41-I41)/ABS(I41))</f>
        <v>0.17612233417499687</v>
      </c>
      <c r="L41" s="72">
        <v>5322450</v>
      </c>
      <c r="M41" s="82">
        <f>H41/L41</f>
        <v>0.32936954785859895</v>
      </c>
      <c r="N41" s="78"/>
    </row>
    <row r="42" spans="1:14" ht="9" x14ac:dyDescent="0.15">
      <c r="A42" s="71" t="s">
        <v>56</v>
      </c>
      <c r="B42" s="72"/>
      <c r="C42" s="72"/>
      <c r="D42" s="72"/>
      <c r="E42" s="81"/>
      <c r="G42" s="71" t="s">
        <v>56</v>
      </c>
      <c r="H42" s="72"/>
      <c r="I42" s="72"/>
      <c r="J42" s="72"/>
      <c r="K42" s="79"/>
      <c r="L42" s="72"/>
      <c r="M42" s="82"/>
      <c r="N42" s="78"/>
    </row>
    <row r="43" spans="1:14" ht="5.0999999999999996" customHeight="1" x14ac:dyDescent="0.15">
      <c r="A43" s="80"/>
      <c r="B43" s="84"/>
      <c r="C43" s="84"/>
      <c r="D43" s="84"/>
      <c r="E43" s="83"/>
      <c r="G43" s="80"/>
      <c r="H43" s="84"/>
      <c r="I43" s="84"/>
      <c r="J43" s="84"/>
      <c r="K43" s="85"/>
      <c r="L43" s="84"/>
      <c r="M43" s="86"/>
      <c r="N43" s="78"/>
    </row>
    <row r="44" spans="1:14" ht="3" customHeight="1" x14ac:dyDescent="0.15">
      <c r="A44" s="71"/>
      <c r="B44" s="72"/>
      <c r="C44" s="72"/>
      <c r="D44" s="72"/>
      <c r="E44" s="81"/>
      <c r="G44" s="71"/>
      <c r="H44" s="72"/>
      <c r="I44" s="72"/>
      <c r="J44" s="72"/>
      <c r="K44" s="79"/>
      <c r="L44" s="72"/>
      <c r="M44" s="82"/>
      <c r="N44" s="78"/>
    </row>
    <row r="45" spans="1:14" s="11" customFormat="1" ht="9" x14ac:dyDescent="0.15">
      <c r="A45" s="73" t="s">
        <v>37</v>
      </c>
      <c r="B45" s="69">
        <v>61650259.909999996</v>
      </c>
      <c r="C45" s="69">
        <v>49347952.450000003</v>
      </c>
      <c r="D45" s="69">
        <v>1720628.59</v>
      </c>
      <c r="E45" s="88">
        <v>14022936.050000001</v>
      </c>
      <c r="G45" s="73" t="s">
        <v>37</v>
      </c>
      <c r="H45" s="69">
        <v>212168390.21000001</v>
      </c>
      <c r="I45" s="69">
        <v>191629331.02000001</v>
      </c>
      <c r="J45" s="69">
        <v>20539059.190000001</v>
      </c>
      <c r="K45" s="89">
        <f>IF(ISERROR((H45-I45)/ABS(I45)),"",(H45-I45)/ABS(I45))</f>
        <v>0.10718118714225627</v>
      </c>
      <c r="L45" s="69">
        <v>1055197450</v>
      </c>
      <c r="M45" s="90">
        <f>H45/L45</f>
        <v>0.20106984736363798</v>
      </c>
      <c r="N45" s="70"/>
    </row>
    <row r="46" spans="1:14" ht="3" customHeight="1" x14ac:dyDescent="0.15">
      <c r="A46" s="80"/>
      <c r="B46" s="84"/>
      <c r="C46" s="84"/>
      <c r="D46" s="84"/>
      <c r="E46" s="83"/>
      <c r="G46" s="80"/>
      <c r="H46" s="84"/>
      <c r="I46" s="84"/>
      <c r="J46" s="84"/>
      <c r="K46" s="85"/>
      <c r="L46" s="84"/>
      <c r="M46" s="86"/>
      <c r="N46" s="78"/>
    </row>
    <row r="47" spans="1:14" ht="5.0999999999999996" customHeight="1" x14ac:dyDescent="0.15">
      <c r="A47" s="71"/>
      <c r="B47" s="72"/>
      <c r="C47" s="72"/>
      <c r="D47" s="72"/>
      <c r="E47" s="81"/>
      <c r="G47" s="71"/>
      <c r="H47" s="72"/>
      <c r="I47" s="72"/>
      <c r="J47" s="72"/>
      <c r="K47" s="79"/>
      <c r="L47" s="72"/>
      <c r="M47" s="82"/>
      <c r="N47" s="78"/>
    </row>
    <row r="48" spans="1:14" ht="9" x14ac:dyDescent="0.15">
      <c r="A48" s="71" t="s">
        <v>86</v>
      </c>
      <c r="B48" s="72">
        <v>88239501.280000001</v>
      </c>
      <c r="C48" s="72">
        <v>27283127.68</v>
      </c>
      <c r="D48" s="72">
        <v>5181152.28</v>
      </c>
      <c r="E48" s="81">
        <v>66137525.880000003</v>
      </c>
      <c r="G48" s="71" t="s">
        <v>86</v>
      </c>
      <c r="H48" s="72">
        <v>194614453.84999999</v>
      </c>
      <c r="I48" s="72">
        <v>178668127.09</v>
      </c>
      <c r="J48" s="72">
        <v>15946326.76</v>
      </c>
      <c r="K48" s="79">
        <f>IF(ISERROR((H48-I48)/ABS(I48)),"",(H48-I48)/ABS(I48))</f>
        <v>8.9251099341111861E-2</v>
      </c>
      <c r="L48" s="72">
        <v>655561440</v>
      </c>
      <c r="M48" s="82">
        <f>H48/L48</f>
        <v>0.29686684111560924</v>
      </c>
      <c r="N48" s="78"/>
    </row>
    <row r="49" spans="1:14" ht="9" x14ac:dyDescent="0.15">
      <c r="A49" s="71" t="s">
        <v>71</v>
      </c>
      <c r="B49" s="72">
        <v>1468590.23</v>
      </c>
      <c r="C49" s="72">
        <v>116624.41</v>
      </c>
      <c r="D49" s="72">
        <v>3169.13</v>
      </c>
      <c r="E49" s="81">
        <v>1355134.95</v>
      </c>
      <c r="G49" s="71" t="s">
        <v>71</v>
      </c>
      <c r="H49" s="72">
        <v>5582173.5999999996</v>
      </c>
      <c r="I49" s="72">
        <v>5263690.68</v>
      </c>
      <c r="J49" s="72">
        <v>318482.92</v>
      </c>
      <c r="K49" s="79">
        <f>IF(ISERROR((H49-I49)/ABS(I49)),"",(H49-I49)/ABS(I49))</f>
        <v>6.0505629863493414E-2</v>
      </c>
      <c r="L49" s="72">
        <v>17300000</v>
      </c>
      <c r="M49" s="82">
        <f>H49/L49</f>
        <v>0.32266899421965317</v>
      </c>
      <c r="N49" s="78"/>
    </row>
    <row r="50" spans="1:14" ht="9" x14ac:dyDescent="0.15">
      <c r="A50" s="71" t="s">
        <v>52</v>
      </c>
      <c r="B50" s="72">
        <v>609755.80000000005</v>
      </c>
      <c r="C50" s="72" t="s">
        <v>105</v>
      </c>
      <c r="D50" s="72">
        <v>111.99</v>
      </c>
      <c r="E50" s="81">
        <v>609867.79</v>
      </c>
      <c r="G50" s="71" t="s">
        <v>52</v>
      </c>
      <c r="H50" s="72">
        <v>1964923.08</v>
      </c>
      <c r="I50" s="72">
        <v>1743206.1</v>
      </c>
      <c r="J50" s="72">
        <v>221716.98</v>
      </c>
      <c r="K50" s="79">
        <f>IF(ISERROR((H50-I50)/ABS(I50)),"",(H50-I50)/ABS(I50))</f>
        <v>0.12718919466837569</v>
      </c>
      <c r="L50" s="72">
        <v>5400000</v>
      </c>
      <c r="M50" s="82">
        <f>H50/L50</f>
        <v>0.36387464444444445</v>
      </c>
      <c r="N50" s="78"/>
    </row>
    <row r="51" spans="1:14" ht="9" x14ac:dyDescent="0.15">
      <c r="A51" s="71" t="s">
        <v>72</v>
      </c>
      <c r="B51" s="72">
        <v>362855.65</v>
      </c>
      <c r="C51" s="72" t="s">
        <v>105</v>
      </c>
      <c r="D51" s="72" t="s">
        <v>105</v>
      </c>
      <c r="E51" s="81">
        <v>362855.65</v>
      </c>
      <c r="G51" s="71" t="s">
        <v>72</v>
      </c>
      <c r="H51" s="72">
        <v>1310602.94</v>
      </c>
      <c r="I51" s="72">
        <v>1121936.74</v>
      </c>
      <c r="J51" s="72">
        <v>188666.2</v>
      </c>
      <c r="K51" s="79">
        <f>IF(ISERROR((H51-I51)/ABS(I51)),"",(H51-I51)/ABS(I51))</f>
        <v>0.1681611745774543</v>
      </c>
      <c r="L51" s="72">
        <v>3450000</v>
      </c>
      <c r="M51" s="82">
        <f>H51/L51</f>
        <v>0.37988491014492753</v>
      </c>
      <c r="N51" s="78"/>
    </row>
    <row r="52" spans="1:14" ht="9" x14ac:dyDescent="0.15">
      <c r="A52" s="71" t="s">
        <v>73</v>
      </c>
      <c r="B52" s="72"/>
      <c r="C52" s="72"/>
      <c r="D52" s="72"/>
      <c r="E52" s="81"/>
      <c r="G52" s="71" t="s">
        <v>73</v>
      </c>
      <c r="H52" s="72"/>
      <c r="I52" s="72"/>
      <c r="J52" s="72"/>
      <c r="K52" s="79"/>
      <c r="L52" s="72"/>
      <c r="M52" s="82"/>
      <c r="N52" s="78"/>
    </row>
    <row r="53" spans="1:14" ht="9" x14ac:dyDescent="0.15">
      <c r="A53" s="71" t="s">
        <v>53</v>
      </c>
      <c r="B53" s="72">
        <v>43486.93</v>
      </c>
      <c r="C53" s="72" t="s">
        <v>105</v>
      </c>
      <c r="D53" s="72" t="s">
        <v>105</v>
      </c>
      <c r="E53" s="81">
        <v>43486.93</v>
      </c>
      <c r="G53" s="71" t="s">
        <v>53</v>
      </c>
      <c r="H53" s="72">
        <v>301788.51</v>
      </c>
      <c r="I53" s="72">
        <v>398438.7</v>
      </c>
      <c r="J53" s="72">
        <v>-96650.19</v>
      </c>
      <c r="K53" s="79">
        <f>IF(ISERROR((H53-I53)/ABS(I53)),"",(H53-I53)/ABS(I53))</f>
        <v>-0.24257229531167529</v>
      </c>
      <c r="L53" s="72">
        <v>1500800</v>
      </c>
      <c r="M53" s="82">
        <f>H53/L53</f>
        <v>0.20108509461620469</v>
      </c>
      <c r="N53" s="78"/>
    </row>
    <row r="54" spans="1:14" ht="9" x14ac:dyDescent="0.15">
      <c r="A54" s="71" t="s">
        <v>54</v>
      </c>
      <c r="B54" s="72">
        <v>4155.84</v>
      </c>
      <c r="C54" s="72">
        <v>10094.780000000001</v>
      </c>
      <c r="D54" s="72" t="s">
        <v>105</v>
      </c>
      <c r="E54" s="81">
        <v>-5938.94</v>
      </c>
      <c r="G54" s="71" t="s">
        <v>54</v>
      </c>
      <c r="H54" s="72">
        <v>13555.77</v>
      </c>
      <c r="I54" s="72">
        <v>9102.9500000000007</v>
      </c>
      <c r="J54" s="72">
        <v>4452.82</v>
      </c>
      <c r="K54" s="79">
        <f t="shared" ref="K54:K65" si="2">IF(ISERROR((H54-I54)/ABS(I54)),"",(H54-I54)/ABS(I54))</f>
        <v>0.48916230452765308</v>
      </c>
      <c r="L54" s="72">
        <v>22366</v>
      </c>
      <c r="M54" s="82">
        <f>H54/L54</f>
        <v>0.60608825896449969</v>
      </c>
      <c r="N54" s="78"/>
    </row>
    <row r="55" spans="1:14" ht="9" x14ac:dyDescent="0.15">
      <c r="A55" s="71" t="s">
        <v>4</v>
      </c>
      <c r="B55" s="72"/>
      <c r="C55" s="72"/>
      <c r="D55" s="72"/>
      <c r="E55" s="81"/>
      <c r="G55" s="71" t="s">
        <v>4</v>
      </c>
      <c r="H55" s="72"/>
      <c r="I55" s="72"/>
      <c r="J55" s="72"/>
      <c r="K55" s="79" t="str">
        <f t="shared" si="2"/>
        <v/>
      </c>
      <c r="L55" s="72"/>
      <c r="M55" s="82"/>
      <c r="N55" s="78"/>
    </row>
    <row r="56" spans="1:14" ht="9" x14ac:dyDescent="0.15">
      <c r="A56" s="71" t="s">
        <v>63</v>
      </c>
      <c r="B56" s="72">
        <v>37612123.689999998</v>
      </c>
      <c r="C56" s="72">
        <v>214627.27000000002</v>
      </c>
      <c r="D56" s="72">
        <v>687.29</v>
      </c>
      <c r="E56" s="81">
        <v>37398183.709999993</v>
      </c>
      <c r="G56" s="71" t="s">
        <v>63</v>
      </c>
      <c r="H56" s="72">
        <v>59995379.960000001</v>
      </c>
      <c r="I56" s="72">
        <v>60137682.390000001</v>
      </c>
      <c r="J56" s="72">
        <v>-142302.43</v>
      </c>
      <c r="K56" s="79">
        <f t="shared" si="2"/>
        <v>-2.3662772548691115E-3</v>
      </c>
      <c r="L56" s="72">
        <v>219375360</v>
      </c>
      <c r="M56" s="82">
        <f>H56/L56</f>
        <v>0.27348276470064825</v>
      </c>
      <c r="N56" s="78"/>
    </row>
    <row r="57" spans="1:14" ht="9" x14ac:dyDescent="0.15">
      <c r="A57" s="71" t="s">
        <v>47</v>
      </c>
      <c r="B57" s="72">
        <v>201374.5</v>
      </c>
      <c r="C57" s="72"/>
      <c r="D57" s="72"/>
      <c r="E57" s="81">
        <v>201374.5</v>
      </c>
      <c r="G57" s="71" t="s">
        <v>47</v>
      </c>
      <c r="H57" s="72">
        <v>7007.86</v>
      </c>
      <c r="I57" s="72">
        <v>171916.05</v>
      </c>
      <c r="J57" s="72">
        <v>-164908.19</v>
      </c>
      <c r="K57" s="79">
        <f t="shared" si="2"/>
        <v>-0.95923673211430815</v>
      </c>
      <c r="L57" s="72">
        <v>342281</v>
      </c>
      <c r="M57" s="82">
        <f t="shared" ref="M57:M65" si="3">H57/L57</f>
        <v>2.0473996511638098E-2</v>
      </c>
      <c r="N57" s="78"/>
    </row>
    <row r="58" spans="1:14" ht="9" x14ac:dyDescent="0.15">
      <c r="A58" s="71" t="s">
        <v>55</v>
      </c>
      <c r="B58" s="72">
        <v>6846550.0300000003</v>
      </c>
      <c r="C58" s="72" t="s">
        <v>105</v>
      </c>
      <c r="D58" s="72" t="s">
        <v>105</v>
      </c>
      <c r="E58" s="81">
        <v>6846550.0300000003</v>
      </c>
      <c r="G58" s="71" t="s">
        <v>55</v>
      </c>
      <c r="H58" s="72">
        <v>13137083.609999999</v>
      </c>
      <c r="I58" s="72">
        <v>12055812.48</v>
      </c>
      <c r="J58" s="72">
        <v>1081271.1299999999</v>
      </c>
      <c r="K58" s="79">
        <f t="shared" si="2"/>
        <v>8.9688781390202824E-2</v>
      </c>
      <c r="L58" s="72">
        <v>58889724</v>
      </c>
      <c r="M58" s="82">
        <f t="shared" si="3"/>
        <v>0.22307938834965502</v>
      </c>
      <c r="N58" s="78"/>
    </row>
    <row r="59" spans="1:14" ht="9" x14ac:dyDescent="0.15">
      <c r="A59" s="71" t="s">
        <v>5</v>
      </c>
      <c r="B59" s="72">
        <v>80238.350000000006</v>
      </c>
      <c r="C59" s="72" t="s">
        <v>105</v>
      </c>
      <c r="D59" s="72" t="s">
        <v>105</v>
      </c>
      <c r="E59" s="81">
        <v>80238.350000000006</v>
      </c>
      <c r="G59" s="71" t="s">
        <v>5</v>
      </c>
      <c r="H59" s="72">
        <v>175687.51</v>
      </c>
      <c r="I59" s="72">
        <v>112676.35</v>
      </c>
      <c r="J59" s="72">
        <v>63011.16</v>
      </c>
      <c r="K59" s="79">
        <f t="shared" si="2"/>
        <v>0.5592225875261313</v>
      </c>
      <c r="L59" s="72">
        <v>513421</v>
      </c>
      <c r="M59" s="82">
        <f t="shared" si="3"/>
        <v>0.34218995716965223</v>
      </c>
      <c r="N59" s="78"/>
    </row>
    <row r="60" spans="1:14" ht="9" x14ac:dyDescent="0.15">
      <c r="A60" s="71" t="s">
        <v>44</v>
      </c>
      <c r="B60" s="72">
        <v>1438602.93</v>
      </c>
      <c r="C60" s="72" t="s">
        <v>105</v>
      </c>
      <c r="D60" s="72" t="s">
        <v>105</v>
      </c>
      <c r="E60" s="81">
        <v>1438602.93</v>
      </c>
      <c r="G60" s="71" t="s">
        <v>44</v>
      </c>
      <c r="H60" s="72">
        <v>3354935.95</v>
      </c>
      <c r="I60" s="72">
        <v>3397536.27</v>
      </c>
      <c r="J60" s="72">
        <v>-42600.32</v>
      </c>
      <c r="K60" s="79">
        <f t="shared" si="2"/>
        <v>-1.2538591677786513E-2</v>
      </c>
      <c r="L60" s="72">
        <v>10986852</v>
      </c>
      <c r="M60" s="82">
        <f t="shared" si="3"/>
        <v>0.30535916475438096</v>
      </c>
      <c r="N60" s="78"/>
    </row>
    <row r="61" spans="1:14" ht="9" x14ac:dyDescent="0.15">
      <c r="A61" s="71" t="s">
        <v>74</v>
      </c>
      <c r="B61" s="72"/>
      <c r="C61" s="72"/>
      <c r="D61" s="72"/>
      <c r="E61" s="81"/>
      <c r="G61" s="71" t="s">
        <v>74</v>
      </c>
      <c r="H61" s="72"/>
      <c r="I61" s="72"/>
      <c r="J61" s="72"/>
      <c r="K61" s="79" t="str">
        <f t="shared" si="2"/>
        <v/>
      </c>
      <c r="L61" s="72"/>
      <c r="M61" s="82"/>
      <c r="N61" s="78"/>
    </row>
    <row r="62" spans="1:14" ht="9" x14ac:dyDescent="0.15">
      <c r="A62" s="71" t="s">
        <v>75</v>
      </c>
      <c r="B62" s="72">
        <v>853590.15</v>
      </c>
      <c r="C62" s="72">
        <v>549614.25</v>
      </c>
      <c r="D62" s="72" t="s">
        <v>105</v>
      </c>
      <c r="E62" s="81">
        <v>303975.90000000002</v>
      </c>
      <c r="G62" s="71" t="s">
        <v>75</v>
      </c>
      <c r="H62" s="72">
        <v>2372889.92</v>
      </c>
      <c r="I62" s="72">
        <v>2746839.92</v>
      </c>
      <c r="J62" s="72">
        <v>-373950</v>
      </c>
      <c r="K62" s="79">
        <f t="shared" si="2"/>
        <v>-0.13613825737613425</v>
      </c>
      <c r="L62" s="72">
        <v>10725000</v>
      </c>
      <c r="M62" s="82">
        <f t="shared" si="3"/>
        <v>0.22124847738927739</v>
      </c>
      <c r="N62" s="78"/>
    </row>
    <row r="63" spans="1:14" ht="9" x14ac:dyDescent="0.15">
      <c r="A63" s="71" t="s">
        <v>76</v>
      </c>
      <c r="B63" s="72">
        <v>1934.59</v>
      </c>
      <c r="C63" s="72" t="s">
        <v>105</v>
      </c>
      <c r="D63" s="72" t="s">
        <v>105</v>
      </c>
      <c r="E63" s="81">
        <v>1934.59</v>
      </c>
      <c r="G63" s="71" t="s">
        <v>76</v>
      </c>
      <c r="H63" s="72">
        <v>474215.39</v>
      </c>
      <c r="I63" s="72">
        <v>423387.02</v>
      </c>
      <c r="J63" s="72">
        <v>50828.37</v>
      </c>
      <c r="K63" s="79">
        <f t="shared" si="2"/>
        <v>0.12005179091224855</v>
      </c>
      <c r="L63" s="72">
        <v>1650000</v>
      </c>
      <c r="M63" s="82">
        <f t="shared" si="3"/>
        <v>0.28740326666666666</v>
      </c>
      <c r="N63" s="78"/>
    </row>
    <row r="64" spans="1:14" ht="9" x14ac:dyDescent="0.15">
      <c r="A64" s="71" t="s">
        <v>77</v>
      </c>
      <c r="B64" s="72">
        <v>18828.53</v>
      </c>
      <c r="C64" s="72" t="s">
        <v>105</v>
      </c>
      <c r="D64" s="72" t="s">
        <v>105</v>
      </c>
      <c r="E64" s="81">
        <v>18828.53</v>
      </c>
      <c r="G64" s="71" t="s">
        <v>77</v>
      </c>
      <c r="H64" s="72">
        <v>90970.33</v>
      </c>
      <c r="I64" s="72">
        <v>84417.58</v>
      </c>
      <c r="J64" s="72">
        <v>6552.75</v>
      </c>
      <c r="K64" s="79">
        <f t="shared" si="2"/>
        <v>7.7623049606491912E-2</v>
      </c>
      <c r="L64" s="72">
        <v>300000</v>
      </c>
      <c r="M64" s="82">
        <f t="shared" si="3"/>
        <v>0.30323443333333333</v>
      </c>
      <c r="N64" s="78"/>
    </row>
    <row r="65" spans="1:14" ht="9" x14ac:dyDescent="0.15">
      <c r="A65" s="71" t="s">
        <v>56</v>
      </c>
      <c r="B65" s="72">
        <v>2562137.56</v>
      </c>
      <c r="C65" s="72" t="s">
        <v>105</v>
      </c>
      <c r="D65" s="72" t="s">
        <v>105</v>
      </c>
      <c r="E65" s="81">
        <v>2562137.56</v>
      </c>
      <c r="G65" s="71" t="s">
        <v>56</v>
      </c>
      <c r="H65" s="72">
        <v>-565923.32999999996</v>
      </c>
      <c r="I65" s="72">
        <v>-406661.34</v>
      </c>
      <c r="J65" s="72">
        <v>-159261.99</v>
      </c>
      <c r="K65" s="79">
        <f t="shared" si="2"/>
        <v>-0.39163297401223318</v>
      </c>
      <c r="L65" s="72">
        <v>-1479600</v>
      </c>
      <c r="M65" s="82">
        <f t="shared" si="3"/>
        <v>0.38248400243309</v>
      </c>
      <c r="N65" s="78"/>
    </row>
    <row r="66" spans="1:14" ht="5.0999999999999996" customHeight="1" x14ac:dyDescent="0.15">
      <c r="A66" s="80"/>
      <c r="B66" s="84"/>
      <c r="C66" s="84"/>
      <c r="D66" s="84"/>
      <c r="E66" s="83"/>
      <c r="G66" s="80"/>
      <c r="H66" s="84"/>
      <c r="I66" s="84"/>
      <c r="J66" s="84"/>
      <c r="K66" s="85"/>
      <c r="L66" s="84"/>
      <c r="M66" s="86"/>
      <c r="N66" s="78"/>
    </row>
    <row r="67" spans="1:14" ht="3" customHeight="1" x14ac:dyDescent="0.15">
      <c r="A67" s="71"/>
      <c r="B67" s="72"/>
      <c r="C67" s="72"/>
      <c r="D67" s="72"/>
      <c r="E67" s="81"/>
      <c r="G67" s="71"/>
      <c r="H67" s="72"/>
      <c r="I67" s="72"/>
      <c r="J67" s="72"/>
      <c r="K67" s="79"/>
      <c r="L67" s="72"/>
      <c r="M67" s="82"/>
      <c r="N67" s="78"/>
    </row>
    <row r="68" spans="1:14" s="11" customFormat="1" ht="9" x14ac:dyDescent="0.15">
      <c r="A68" s="73" t="s">
        <v>10</v>
      </c>
      <c r="B68" s="69">
        <v>140343726.06</v>
      </c>
      <c r="C68" s="69">
        <v>28174088.390000001</v>
      </c>
      <c r="D68" s="69">
        <v>5185120.6900000004</v>
      </c>
      <c r="E68" s="88">
        <v>117354758.36</v>
      </c>
      <c r="G68" s="73" t="s">
        <v>10</v>
      </c>
      <c r="H68" s="69">
        <v>282829744.94999999</v>
      </c>
      <c r="I68" s="69">
        <v>265928108.97999999</v>
      </c>
      <c r="J68" s="69">
        <v>16901635.969999999</v>
      </c>
      <c r="K68" s="89">
        <f>IF(ISERROR((H68-I68)/ABS(I68)),"",(H68-I68)/ABS(I68))</f>
        <v>6.3557162252716737E-2</v>
      </c>
      <c r="L68" s="69">
        <v>984537644</v>
      </c>
      <c r="M68" s="90">
        <f>H68/L68</f>
        <v>0.2872716413370579</v>
      </c>
      <c r="N68" s="70"/>
    </row>
    <row r="69" spans="1:14" ht="3" customHeight="1" x14ac:dyDescent="0.15">
      <c r="A69" s="80"/>
      <c r="B69" s="84"/>
      <c r="C69" s="84"/>
      <c r="D69" s="84"/>
      <c r="E69" s="83"/>
      <c r="G69" s="91"/>
      <c r="H69" s="84"/>
      <c r="I69" s="84"/>
      <c r="J69" s="84"/>
      <c r="K69" s="85"/>
      <c r="L69" s="84"/>
      <c r="M69" s="86"/>
      <c r="N69" s="78"/>
    </row>
    <row r="70" spans="1:14" ht="5.0999999999999996" customHeight="1" x14ac:dyDescent="0.15">
      <c r="A70" s="71"/>
      <c r="B70" s="72"/>
      <c r="C70" s="72"/>
      <c r="D70" s="72"/>
      <c r="E70" s="81"/>
      <c r="G70" s="80"/>
      <c r="H70" s="72"/>
      <c r="I70" s="72"/>
      <c r="J70" s="72"/>
      <c r="K70" s="79"/>
      <c r="L70" s="72"/>
      <c r="M70" s="82"/>
      <c r="N70" s="78"/>
    </row>
    <row r="71" spans="1:14" ht="9" x14ac:dyDescent="0.15">
      <c r="A71" s="71" t="s">
        <v>6</v>
      </c>
      <c r="B71" s="72" t="s">
        <v>105</v>
      </c>
      <c r="C71" s="72" t="s">
        <v>105</v>
      </c>
      <c r="D71" s="72" t="s">
        <v>105</v>
      </c>
      <c r="E71" s="81" t="s">
        <v>105</v>
      </c>
      <c r="G71" s="71" t="s">
        <v>6</v>
      </c>
      <c r="H71" s="72">
        <v>181454.07999999999</v>
      </c>
      <c r="I71" s="72">
        <v>187357.36</v>
      </c>
      <c r="J71" s="72">
        <v>-5903.28</v>
      </c>
      <c r="K71" s="79">
        <f t="shared" ref="K71:K73" si="4">IF(ISERROR((H71-I71)/ABS(I71)),"",(H71-I71)/ABS(I71))</f>
        <v>-3.1508129704645706E-2</v>
      </c>
      <c r="L71" s="72">
        <v>700000</v>
      </c>
      <c r="M71" s="82">
        <f>H71/L71</f>
        <v>0.25922011428571429</v>
      </c>
      <c r="N71" s="78"/>
    </row>
    <row r="72" spans="1:14" ht="9" x14ac:dyDescent="0.15">
      <c r="A72" s="71" t="s">
        <v>78</v>
      </c>
      <c r="B72" s="72">
        <v>1205668.8</v>
      </c>
      <c r="C72" s="72" t="s">
        <v>105</v>
      </c>
      <c r="D72" s="72">
        <v>1296.94</v>
      </c>
      <c r="E72" s="81">
        <v>1206965.74</v>
      </c>
      <c r="G72" s="71" t="s">
        <v>78</v>
      </c>
      <c r="H72" s="72">
        <v>1286933.01</v>
      </c>
      <c r="I72" s="72">
        <v>1221398.23</v>
      </c>
      <c r="J72" s="72">
        <v>65534.78</v>
      </c>
      <c r="K72" s="79">
        <f t="shared" si="4"/>
        <v>5.3655538701738607E-2</v>
      </c>
      <c r="L72" s="72">
        <v>5050000</v>
      </c>
      <c r="M72" s="82">
        <f>H72/L72</f>
        <v>0.25483821980198018</v>
      </c>
      <c r="N72" s="78"/>
    </row>
    <row r="73" spans="1:14" ht="9" x14ac:dyDescent="0.15">
      <c r="A73" s="71" t="s">
        <v>57</v>
      </c>
      <c r="B73" s="72">
        <v>2700</v>
      </c>
      <c r="C73" s="72" t="s">
        <v>105</v>
      </c>
      <c r="D73" s="72" t="s">
        <v>105</v>
      </c>
      <c r="E73" s="81">
        <v>2700</v>
      </c>
      <c r="G73" s="71" t="s">
        <v>57</v>
      </c>
      <c r="H73" s="72">
        <v>160522</v>
      </c>
      <c r="I73" s="72">
        <v>136564.53</v>
      </c>
      <c r="J73" s="72">
        <v>23957.47</v>
      </c>
      <c r="K73" s="79">
        <f t="shared" si="4"/>
        <v>0.17542966683955197</v>
      </c>
      <c r="L73" s="72">
        <v>525000</v>
      </c>
      <c r="M73" s="82">
        <f>H73/L73</f>
        <v>0.30575619047619046</v>
      </c>
      <c r="N73" s="78"/>
    </row>
    <row r="74" spans="1:14" ht="5.0999999999999996" customHeight="1" x14ac:dyDescent="0.15">
      <c r="A74" s="80"/>
      <c r="B74" s="84"/>
      <c r="C74" s="84"/>
      <c r="D74" s="84"/>
      <c r="E74" s="83"/>
      <c r="G74" s="80"/>
      <c r="H74" s="84"/>
      <c r="I74" s="84"/>
      <c r="J74" s="84"/>
      <c r="K74" s="85"/>
      <c r="L74" s="84"/>
      <c r="M74" s="86"/>
      <c r="N74" s="78"/>
    </row>
    <row r="75" spans="1:14" ht="3" customHeight="1" x14ac:dyDescent="0.15">
      <c r="A75" s="71"/>
      <c r="B75" s="72"/>
      <c r="C75" s="72"/>
      <c r="D75" s="72"/>
      <c r="E75" s="81"/>
      <c r="G75" s="71"/>
      <c r="H75" s="72"/>
      <c r="I75" s="72"/>
      <c r="J75" s="72"/>
      <c r="K75" s="79"/>
      <c r="L75" s="72"/>
      <c r="M75" s="82"/>
      <c r="N75" s="78"/>
    </row>
    <row r="76" spans="1:14" s="11" customFormat="1" ht="9" x14ac:dyDescent="0.15">
      <c r="A76" s="73" t="s">
        <v>79</v>
      </c>
      <c r="B76" s="69">
        <v>1208368.8</v>
      </c>
      <c r="C76" s="69" t="s">
        <v>105</v>
      </c>
      <c r="D76" s="69">
        <v>1296.94</v>
      </c>
      <c r="E76" s="88">
        <v>1209665.74</v>
      </c>
      <c r="G76" s="73" t="s">
        <v>79</v>
      </c>
      <c r="H76" s="69">
        <v>1628909.09</v>
      </c>
      <c r="I76" s="69">
        <v>1545320.12</v>
      </c>
      <c r="J76" s="69">
        <v>83588.97</v>
      </c>
      <c r="K76" s="89">
        <f>IF(ISERROR((H76-I76)/ABS(I76)),"",(H76-I76)/ABS(I76))</f>
        <v>5.4091685546681402E-2</v>
      </c>
      <c r="L76" s="69">
        <v>6275000</v>
      </c>
      <c r="M76" s="90">
        <f>H76/L76</f>
        <v>0.25958710597609563</v>
      </c>
      <c r="N76" s="70"/>
    </row>
    <row r="77" spans="1:14" ht="3" customHeight="1" x14ac:dyDescent="0.15">
      <c r="A77" s="80"/>
      <c r="B77" s="84"/>
      <c r="C77" s="84"/>
      <c r="D77" s="84"/>
      <c r="E77" s="83"/>
      <c r="G77" s="80"/>
      <c r="H77" s="84"/>
      <c r="I77" s="84"/>
      <c r="J77" s="84"/>
      <c r="K77" s="85"/>
      <c r="L77" s="84"/>
      <c r="M77" s="86"/>
      <c r="N77" s="78"/>
    </row>
    <row r="78" spans="1:14" ht="5.0999999999999996" customHeight="1" x14ac:dyDescent="0.15">
      <c r="A78" s="71"/>
      <c r="B78" s="72"/>
      <c r="C78" s="72"/>
      <c r="D78" s="72"/>
      <c r="E78" s="81"/>
      <c r="G78" s="71"/>
      <c r="H78" s="72"/>
      <c r="I78" s="72"/>
      <c r="J78" s="72"/>
      <c r="K78" s="79"/>
      <c r="L78" s="72"/>
      <c r="M78" s="82"/>
      <c r="N78" s="78"/>
    </row>
    <row r="79" spans="1:14" ht="9" x14ac:dyDescent="0.15">
      <c r="A79" s="71" t="s">
        <v>7</v>
      </c>
      <c r="B79" s="72">
        <v>422589.97</v>
      </c>
      <c r="C79" s="72" t="s">
        <v>105</v>
      </c>
      <c r="D79" s="72" t="s">
        <v>105</v>
      </c>
      <c r="E79" s="81">
        <v>422589.97</v>
      </c>
      <c r="G79" s="71" t="s">
        <v>7</v>
      </c>
      <c r="H79" s="72">
        <v>694902.18</v>
      </c>
      <c r="I79" s="72">
        <v>438773.75</v>
      </c>
      <c r="J79" s="72">
        <v>256128.43</v>
      </c>
      <c r="K79" s="79">
        <f>IF(ISERROR((H79-I79)/ABS(I79)),"",(H79-I79)/ABS(I79))</f>
        <v>0.58373690313059989</v>
      </c>
      <c r="L79" s="72">
        <v>1875000</v>
      </c>
      <c r="M79" s="82">
        <f>H79/L79</f>
        <v>0.37061449600000002</v>
      </c>
      <c r="N79" s="78"/>
    </row>
    <row r="80" spans="1:14" ht="9" x14ac:dyDescent="0.15">
      <c r="A80" s="71" t="s">
        <v>58</v>
      </c>
      <c r="B80" s="72">
        <v>320719.58</v>
      </c>
      <c r="C80" s="72" t="s">
        <v>105</v>
      </c>
      <c r="D80" s="72">
        <v>20354.84</v>
      </c>
      <c r="E80" s="81">
        <v>341074.42</v>
      </c>
      <c r="G80" s="71" t="s">
        <v>58</v>
      </c>
      <c r="H80" s="72">
        <v>785458.98</v>
      </c>
      <c r="I80" s="72">
        <v>747446.02</v>
      </c>
      <c r="J80" s="72">
        <v>38012.959999999999</v>
      </c>
      <c r="K80" s="79">
        <f>IF(ISERROR((H80-I80)/ABS(I80)),"",(H80-I80)/ABS(I80))</f>
        <v>5.0857130793204253E-2</v>
      </c>
      <c r="L80" s="72">
        <v>2575000</v>
      </c>
      <c r="M80" s="82">
        <f>H80/L80</f>
        <v>0.30503261359223299</v>
      </c>
      <c r="N80" s="78"/>
    </row>
    <row r="81" spans="1:14" ht="9" x14ac:dyDescent="0.15">
      <c r="A81" s="71" t="s">
        <v>59</v>
      </c>
      <c r="B81" s="72">
        <v>14980.5</v>
      </c>
      <c r="C81" s="72" t="s">
        <v>105</v>
      </c>
      <c r="D81" s="72">
        <v>30803.37</v>
      </c>
      <c r="E81" s="81">
        <v>45783.87</v>
      </c>
      <c r="G81" s="71" t="s">
        <v>59</v>
      </c>
      <c r="H81" s="72">
        <v>190248.1</v>
      </c>
      <c r="I81" s="72">
        <v>-1342703.71</v>
      </c>
      <c r="J81" s="72">
        <v>1532951.81</v>
      </c>
      <c r="K81" s="79">
        <f>IF(ISERROR((H81-I81)/ABS(I81)),"",(H81-I81)/ABS(I81))</f>
        <v>1.1416903063446515</v>
      </c>
      <c r="L81" s="72">
        <v>2150000</v>
      </c>
      <c r="M81" s="82">
        <f>H81/L81</f>
        <v>8.8487488372093026E-2</v>
      </c>
      <c r="N81" s="78"/>
    </row>
    <row r="82" spans="1:14" ht="5.0999999999999996" customHeight="1" x14ac:dyDescent="0.15">
      <c r="A82" s="80"/>
      <c r="B82" s="84"/>
      <c r="C82" s="84"/>
      <c r="D82" s="84"/>
      <c r="E82" s="83"/>
      <c r="G82" s="80"/>
      <c r="H82" s="84"/>
      <c r="I82" s="84"/>
      <c r="J82" s="84"/>
      <c r="K82" s="85"/>
      <c r="L82" s="84"/>
      <c r="M82" s="86"/>
      <c r="N82" s="78"/>
    </row>
    <row r="83" spans="1:14" ht="3" customHeight="1" x14ac:dyDescent="0.15">
      <c r="A83" s="71"/>
      <c r="B83" s="72"/>
      <c r="C83" s="72"/>
      <c r="D83" s="72"/>
      <c r="E83" s="81"/>
      <c r="G83" s="71"/>
      <c r="H83" s="72"/>
      <c r="I83" s="72"/>
      <c r="J83" s="72"/>
      <c r="K83" s="79"/>
      <c r="L83" s="72"/>
      <c r="M83" s="82"/>
      <c r="N83" s="78"/>
    </row>
    <row r="84" spans="1:14" s="11" customFormat="1" ht="9" x14ac:dyDescent="0.15">
      <c r="A84" s="73" t="s">
        <v>80</v>
      </c>
      <c r="B84" s="69">
        <v>1966658.85</v>
      </c>
      <c r="C84" s="69" t="s">
        <v>105</v>
      </c>
      <c r="D84" s="69">
        <v>52455.15</v>
      </c>
      <c r="E84" s="88">
        <v>2019114</v>
      </c>
      <c r="G84" s="73" t="s">
        <v>80</v>
      </c>
      <c r="H84" s="69">
        <v>3299518.35</v>
      </c>
      <c r="I84" s="69">
        <v>1388836.18</v>
      </c>
      <c r="J84" s="69">
        <v>1910682.17</v>
      </c>
      <c r="K84" s="89">
        <f>IF(ISERROR((H84-I84)/ABS(I84)),"",(H84-I84)/ABS(I84))</f>
        <v>1.3757433724112806</v>
      </c>
      <c r="L84" s="69">
        <v>12875000</v>
      </c>
      <c r="M84" s="90">
        <f>H84/L84</f>
        <v>0.2562732699029126</v>
      </c>
      <c r="N84" s="70"/>
    </row>
    <row r="85" spans="1:14" ht="3" customHeight="1" x14ac:dyDescent="0.15">
      <c r="A85" s="80"/>
      <c r="B85" s="84"/>
      <c r="C85" s="84"/>
      <c r="D85" s="84"/>
      <c r="E85" s="83"/>
      <c r="G85" s="80"/>
      <c r="H85" s="84"/>
      <c r="I85" s="84"/>
      <c r="J85" s="84"/>
      <c r="K85" s="85" t="str">
        <f>IF(ISERROR((H85-I85)/ABS(I85)),"",(H85-I85)/ABS(I85))</f>
        <v/>
      </c>
      <c r="L85" s="84"/>
      <c r="M85" s="86"/>
      <c r="N85" s="78"/>
    </row>
    <row r="86" spans="1:14" ht="9.9499999999999993" customHeight="1" x14ac:dyDescent="0.15">
      <c r="A86" s="80"/>
      <c r="B86" s="84"/>
      <c r="C86" s="84"/>
      <c r="D86" s="84"/>
      <c r="E86" s="83"/>
      <c r="G86" s="80"/>
      <c r="H86" s="84"/>
      <c r="I86" s="84"/>
      <c r="J86" s="84"/>
      <c r="K86" s="85" t="str">
        <f>IF(ISERROR((H86-I86)/ABS(I86)),"",(H86-I86)/ABS(I86))</f>
        <v/>
      </c>
      <c r="L86" s="84"/>
      <c r="M86" s="86"/>
      <c r="N86" s="78"/>
    </row>
    <row r="87" spans="1:14" ht="3" customHeight="1" x14ac:dyDescent="0.15">
      <c r="A87" s="71"/>
      <c r="B87" s="72"/>
      <c r="C87" s="72"/>
      <c r="D87" s="72"/>
      <c r="E87" s="81"/>
      <c r="G87" s="71"/>
      <c r="H87" s="72"/>
      <c r="I87" s="72"/>
      <c r="J87" s="72"/>
      <c r="K87" s="79" t="str">
        <f>IF(ISERROR((H87-I87)/ABS(I87)),"",(H87-I87)/ABS(I87))</f>
        <v/>
      </c>
      <c r="L87" s="72"/>
      <c r="M87" s="82"/>
      <c r="N87" s="78"/>
    </row>
    <row r="88" spans="1:14" s="11" customFormat="1" ht="9" x14ac:dyDescent="0.15">
      <c r="A88" s="73" t="s">
        <v>81</v>
      </c>
      <c r="B88" s="69">
        <v>203960644.81999999</v>
      </c>
      <c r="C88" s="69">
        <v>77522040.840000004</v>
      </c>
      <c r="D88" s="69">
        <v>6958204.4299999997</v>
      </c>
      <c r="E88" s="88">
        <v>133396808.41</v>
      </c>
      <c r="G88" s="73" t="s">
        <v>81</v>
      </c>
      <c r="H88" s="69">
        <v>498297653.50999999</v>
      </c>
      <c r="I88" s="69">
        <v>458946276.18000001</v>
      </c>
      <c r="J88" s="69">
        <v>39351377.329999998</v>
      </c>
      <c r="K88" s="89">
        <f>IF(ISERROR((H88-I88)/ABS(I88)),"",(H88-I88)/ABS(I88))</f>
        <v>8.5742884020190341E-2</v>
      </c>
      <c r="L88" s="69">
        <v>2052610094</v>
      </c>
      <c r="M88" s="90">
        <f>H88/L88</f>
        <v>0.2427629363056226</v>
      </c>
      <c r="N88" s="70"/>
    </row>
    <row r="89" spans="1:14" ht="3" customHeight="1" x14ac:dyDescent="0.15">
      <c r="A89" s="80"/>
      <c r="B89" s="84"/>
      <c r="C89" s="84"/>
      <c r="D89" s="84"/>
      <c r="E89" s="83"/>
      <c r="G89" s="80"/>
      <c r="H89" s="84"/>
      <c r="I89" s="84"/>
      <c r="J89" s="84"/>
      <c r="K89" s="85"/>
      <c r="L89" s="84"/>
      <c r="M89" s="86"/>
      <c r="N89" s="78"/>
    </row>
    <row r="90" spans="1:14" ht="5.0999999999999996" customHeight="1" x14ac:dyDescent="0.15">
      <c r="A90" s="71"/>
      <c r="B90" s="72"/>
      <c r="C90" s="72"/>
      <c r="D90" s="72"/>
      <c r="E90" s="81"/>
      <c r="G90" s="71"/>
      <c r="H90" s="72"/>
      <c r="I90" s="72"/>
      <c r="J90" s="72"/>
      <c r="K90" s="79"/>
      <c r="L90" s="72"/>
      <c r="M90" s="82"/>
      <c r="N90" s="78"/>
    </row>
    <row r="91" spans="1:14" ht="9" customHeight="1" x14ac:dyDescent="0.15">
      <c r="A91" s="71" t="s">
        <v>60</v>
      </c>
      <c r="B91" s="72"/>
      <c r="C91" s="72"/>
      <c r="D91" s="72"/>
      <c r="E91" s="81"/>
      <c r="G91" s="71" t="s">
        <v>60</v>
      </c>
      <c r="H91" s="72"/>
      <c r="I91" s="72"/>
      <c r="J91" s="72"/>
      <c r="K91" s="79"/>
      <c r="L91" s="72"/>
      <c r="M91" s="82"/>
      <c r="N91" s="78"/>
    </row>
    <row r="92" spans="1:14" ht="9" x14ac:dyDescent="0.15">
      <c r="A92" s="71" t="s">
        <v>62</v>
      </c>
      <c r="B92" s="72">
        <v>43641919.219999999</v>
      </c>
      <c r="C92" s="72" t="s">
        <v>105</v>
      </c>
      <c r="D92" s="72" t="s">
        <v>105</v>
      </c>
      <c r="E92" s="81">
        <v>43641919.219999999</v>
      </c>
      <c r="G92" s="71" t="s">
        <v>62</v>
      </c>
      <c r="H92" s="72">
        <v>43641919.219999999</v>
      </c>
      <c r="I92" s="72">
        <v>42800018.109999999</v>
      </c>
      <c r="J92" s="72">
        <v>841901.11</v>
      </c>
      <c r="K92" s="79">
        <f>IF(ISERROR((H92-I92)/ABS(I92)),"",(H92-I92)/ABS(I92))</f>
        <v>1.9670578359014611E-2</v>
      </c>
      <c r="L92" s="72">
        <v>180429000</v>
      </c>
      <c r="M92" s="82">
        <f t="shared" ref="M92:M93" si="5">H92/L92</f>
        <v>0.24187862937776078</v>
      </c>
      <c r="N92" s="78"/>
    </row>
    <row r="93" spans="1:14" ht="9" x14ac:dyDescent="0.15">
      <c r="A93" s="71" t="s">
        <v>61</v>
      </c>
      <c r="B93" s="72">
        <v>30639700.079999998</v>
      </c>
      <c r="C93" s="72">
        <v>3853874.94</v>
      </c>
      <c r="D93" s="72" t="s">
        <v>105</v>
      </c>
      <c r="E93" s="81">
        <v>26785825.140000001</v>
      </c>
      <c r="G93" s="71" t="s">
        <v>61</v>
      </c>
      <c r="H93" s="72">
        <v>26785825.140000001</v>
      </c>
      <c r="I93" s="72">
        <v>26908155.109999999</v>
      </c>
      <c r="J93" s="72">
        <v>-122329.97</v>
      </c>
      <c r="K93" s="79">
        <f>IF(ISERROR((H93-I93)/ABS(I93)),"",(H93-I93)/ABS(I93))</f>
        <v>-4.5462042826762495E-3</v>
      </c>
      <c r="L93" s="72">
        <v>107155920</v>
      </c>
      <c r="M93" s="82">
        <f t="shared" si="5"/>
        <v>0.24997055822954067</v>
      </c>
      <c r="N93" s="78"/>
    </row>
    <row r="94" spans="1:14" ht="5.0999999999999996" customHeight="1" x14ac:dyDescent="0.15">
      <c r="A94" s="80"/>
      <c r="B94" s="84"/>
      <c r="C94" s="84"/>
      <c r="D94" s="84"/>
      <c r="E94" s="83"/>
      <c r="G94" s="80"/>
      <c r="H94" s="84"/>
      <c r="I94" s="84"/>
      <c r="J94" s="84"/>
      <c r="K94" s="85"/>
      <c r="L94" s="84"/>
      <c r="M94" s="86"/>
      <c r="N94" s="78"/>
    </row>
    <row r="95" spans="1:14" ht="3" customHeight="1" x14ac:dyDescent="0.15">
      <c r="A95" s="80"/>
      <c r="B95" s="72"/>
      <c r="C95" s="72"/>
      <c r="D95" s="72"/>
      <c r="E95" s="81"/>
      <c r="G95" s="71"/>
      <c r="H95" s="72"/>
      <c r="I95" s="72"/>
      <c r="J95" s="72"/>
      <c r="K95" s="79"/>
      <c r="L95" s="72"/>
      <c r="M95" s="82"/>
      <c r="N95" s="78"/>
    </row>
    <row r="96" spans="1:14" s="11" customFormat="1" ht="9" x14ac:dyDescent="0.15">
      <c r="A96" s="73" t="s">
        <v>45</v>
      </c>
      <c r="B96" s="69">
        <v>74281619.299999997</v>
      </c>
      <c r="C96" s="69">
        <v>3853874.94</v>
      </c>
      <c r="D96" s="69" t="s">
        <v>105</v>
      </c>
      <c r="E96" s="88">
        <v>70427744.359999999</v>
      </c>
      <c r="G96" s="73" t="s">
        <v>45</v>
      </c>
      <c r="H96" s="69">
        <v>70427744.359999999</v>
      </c>
      <c r="I96" s="69">
        <v>69708173.219999999</v>
      </c>
      <c r="J96" s="69">
        <v>719571.14</v>
      </c>
      <c r="K96" s="89">
        <f>IF(ISERROR((H96-I96)/ABS(I96)),"",(H96-I96)/ABS(I96))</f>
        <v>1.032262225161207E-2</v>
      </c>
      <c r="L96" s="69">
        <v>287584920</v>
      </c>
      <c r="M96" s="90">
        <f>H96/L96</f>
        <v>0.24489373211919457</v>
      </c>
      <c r="N96" s="70"/>
    </row>
    <row r="97" spans="1:14" ht="3" customHeight="1" x14ac:dyDescent="0.15">
      <c r="A97" s="80"/>
      <c r="B97" s="84"/>
      <c r="C97" s="84"/>
      <c r="D97" s="84"/>
      <c r="E97" s="83"/>
      <c r="G97" s="80"/>
      <c r="H97" s="84"/>
      <c r="I97" s="84"/>
      <c r="J97" s="84"/>
      <c r="K97" s="85"/>
      <c r="L97" s="84"/>
      <c r="M97" s="86"/>
      <c r="N97" s="78"/>
    </row>
    <row r="98" spans="1:14" ht="5.0999999999999996" customHeight="1" x14ac:dyDescent="0.15">
      <c r="A98" s="71"/>
      <c r="B98" s="72"/>
      <c r="C98" s="72"/>
      <c r="D98" s="72"/>
      <c r="E98" s="81"/>
      <c r="G98" s="71"/>
      <c r="H98" s="72"/>
      <c r="I98" s="72"/>
      <c r="J98" s="72"/>
      <c r="K98" s="79"/>
      <c r="L98" s="72"/>
      <c r="M98" s="82"/>
      <c r="N98" s="78"/>
    </row>
    <row r="99" spans="1:14" ht="9" customHeight="1" x14ac:dyDescent="0.15">
      <c r="A99" s="71" t="s">
        <v>38</v>
      </c>
      <c r="B99" s="72"/>
      <c r="C99" s="72"/>
      <c r="D99" s="72"/>
      <c r="E99" s="81"/>
      <c r="G99" s="71" t="s">
        <v>38</v>
      </c>
      <c r="H99" s="72"/>
      <c r="I99" s="72"/>
      <c r="J99" s="72"/>
      <c r="K99" s="79"/>
      <c r="L99" s="72"/>
      <c r="M99" s="82"/>
      <c r="N99" s="78"/>
    </row>
    <row r="100" spans="1:14" ht="9" customHeight="1" x14ac:dyDescent="0.15">
      <c r="A100" s="71" t="s">
        <v>82</v>
      </c>
      <c r="B100" s="72"/>
      <c r="C100" s="72"/>
      <c r="D100" s="72"/>
      <c r="E100" s="81"/>
      <c r="G100" s="71" t="s">
        <v>82</v>
      </c>
      <c r="H100" s="72"/>
      <c r="I100" s="72"/>
      <c r="J100" s="72"/>
      <c r="K100" s="79"/>
      <c r="L100" s="72"/>
      <c r="M100" s="82"/>
      <c r="N100" s="78"/>
    </row>
    <row r="101" spans="1:14" ht="9" x14ac:dyDescent="0.15">
      <c r="A101" s="71" t="s">
        <v>43</v>
      </c>
      <c r="B101" s="72">
        <v>7894.58</v>
      </c>
      <c r="C101" s="72">
        <v>741.16</v>
      </c>
      <c r="D101" s="72" t="s">
        <v>105</v>
      </c>
      <c r="E101" s="81">
        <v>7153.42</v>
      </c>
      <c r="G101" s="71" t="s">
        <v>43</v>
      </c>
      <c r="H101" s="72">
        <v>7153.42</v>
      </c>
      <c r="I101" s="72">
        <v>14109.29</v>
      </c>
      <c r="J101" s="72">
        <v>-6955.87</v>
      </c>
      <c r="K101" s="79">
        <f>IF(ISERROR((H101-I101)/ABS(I101)),"",(H101-I101)/ABS(I101))</f>
        <v>-0.49299929337337317</v>
      </c>
      <c r="L101" s="72">
        <v>40771</v>
      </c>
      <c r="M101" s="82">
        <f t="shared" ref="M101:M102" si="6">H101/L101</f>
        <v>0.17545363125751146</v>
      </c>
      <c r="N101" s="78"/>
    </row>
    <row r="102" spans="1:14" ht="9" x14ac:dyDescent="0.15">
      <c r="A102" s="71" t="s">
        <v>89</v>
      </c>
      <c r="B102" s="72">
        <v>6279890.6299999999</v>
      </c>
      <c r="C102" s="72" t="s">
        <v>105</v>
      </c>
      <c r="D102" s="72" t="s">
        <v>105</v>
      </c>
      <c r="E102" s="81">
        <v>6279890.6299999999</v>
      </c>
      <c r="G102" s="71" t="s">
        <v>8</v>
      </c>
      <c r="H102" s="72">
        <v>6279890.6299999999</v>
      </c>
      <c r="I102" s="72">
        <v>4778769.9400000004</v>
      </c>
      <c r="J102" s="72">
        <v>1501120.69</v>
      </c>
      <c r="K102" s="79">
        <f>IF(ISERROR((H102-I102)/ABS(I102)),"",(H102-I102)/ABS(I102))</f>
        <v>0.31412282006611925</v>
      </c>
      <c r="L102" s="72">
        <v>7365449</v>
      </c>
      <c r="M102" s="82">
        <f t="shared" si="6"/>
        <v>0.85261477338312974</v>
      </c>
      <c r="N102" s="78"/>
    </row>
    <row r="103" spans="1:14" ht="9" x14ac:dyDescent="0.15">
      <c r="A103" s="71" t="s">
        <v>4</v>
      </c>
      <c r="B103" s="72"/>
      <c r="C103" s="72"/>
      <c r="D103" s="72"/>
      <c r="E103" s="81"/>
      <c r="G103" s="71" t="s">
        <v>4</v>
      </c>
      <c r="H103" s="72"/>
      <c r="I103" s="72"/>
      <c r="J103" s="72"/>
      <c r="K103" s="79"/>
      <c r="L103" s="72"/>
      <c r="M103" s="82"/>
      <c r="N103" s="78"/>
    </row>
    <row r="104" spans="1:14" ht="9" x14ac:dyDescent="0.15">
      <c r="A104" s="71" t="s">
        <v>87</v>
      </c>
      <c r="B104" s="72">
        <v>138.18</v>
      </c>
      <c r="C104" s="72">
        <v>12.8</v>
      </c>
      <c r="D104" s="72" t="s">
        <v>105</v>
      </c>
      <c r="E104" s="81">
        <v>125.38</v>
      </c>
      <c r="G104" s="71" t="s">
        <v>43</v>
      </c>
      <c r="H104" s="72">
        <v>125.38</v>
      </c>
      <c r="I104" s="72">
        <v>204.05</v>
      </c>
      <c r="J104" s="72">
        <v>-78.67</v>
      </c>
      <c r="K104" s="79">
        <f>IF(ISERROR((H104-I104)/ABS(I104)),"",(H104-I104)/ABS(I104))</f>
        <v>-0.38554275912766484</v>
      </c>
      <c r="L104" s="72">
        <v>1003</v>
      </c>
      <c r="M104" s="82">
        <f t="shared" ref="M104:M106" si="7">H104/L104</f>
        <v>0.1250049850448654</v>
      </c>
      <c r="N104" s="78"/>
    </row>
    <row r="105" spans="1:14" ht="9" x14ac:dyDescent="0.15">
      <c r="A105" s="92" t="s">
        <v>91</v>
      </c>
      <c r="B105" s="72" t="s">
        <v>105</v>
      </c>
      <c r="C105" s="72">
        <v>38580047.109999999</v>
      </c>
      <c r="D105" s="72" t="s">
        <v>105</v>
      </c>
      <c r="E105" s="81">
        <v>-38580047.109999999</v>
      </c>
      <c r="G105" s="93" t="s">
        <v>90</v>
      </c>
      <c r="H105" s="72">
        <v>-38580047.109999999</v>
      </c>
      <c r="I105" s="72">
        <v>-31666863.949999999</v>
      </c>
      <c r="J105" s="72">
        <v>-6913183.1600000001</v>
      </c>
      <c r="K105" s="79">
        <f>IF(ISERROR((H105-I105)/ABS(I105)),"",(H105-I105)/ABS(I105))</f>
        <v>-0.21830968708854417</v>
      </c>
      <c r="L105" s="72">
        <v>-59891923</v>
      </c>
      <c r="M105" s="82">
        <f t="shared" si="7"/>
        <v>0.64416110182336273</v>
      </c>
      <c r="N105" s="78"/>
    </row>
    <row r="106" spans="1:14" ht="9" x14ac:dyDescent="0.15">
      <c r="A106" s="71" t="s">
        <v>88</v>
      </c>
      <c r="B106" s="72" t="s">
        <v>105</v>
      </c>
      <c r="C106" s="72">
        <v>11540.09</v>
      </c>
      <c r="D106" s="72" t="s">
        <v>105</v>
      </c>
      <c r="E106" s="81">
        <v>-11540.09</v>
      </c>
      <c r="G106" s="71" t="s">
        <v>88</v>
      </c>
      <c r="H106" s="72">
        <v>-11540.09</v>
      </c>
      <c r="I106" s="72">
        <v>-259363.27</v>
      </c>
      <c r="J106" s="72">
        <v>247823.18</v>
      </c>
      <c r="K106" s="79">
        <f>IF(ISERROR((H106-I106)/ABS(I106)),"",(H106-I106)/ABS(I106))</f>
        <v>0.95550607454941483</v>
      </c>
      <c r="L106" s="72">
        <v>-342281</v>
      </c>
      <c r="M106" s="82">
        <f t="shared" si="7"/>
        <v>3.3715251503881313E-2</v>
      </c>
      <c r="N106" s="78"/>
    </row>
    <row r="107" spans="1:14" ht="9" x14ac:dyDescent="0.15">
      <c r="A107" s="71" t="s">
        <v>55</v>
      </c>
      <c r="B107" s="72"/>
      <c r="C107" s="72"/>
      <c r="D107" s="72"/>
      <c r="E107" s="81"/>
      <c r="G107" s="71" t="s">
        <v>55</v>
      </c>
      <c r="H107" s="69"/>
      <c r="I107" s="72"/>
      <c r="J107" s="72"/>
      <c r="K107" s="79"/>
      <c r="L107" s="72"/>
      <c r="M107" s="82"/>
      <c r="N107" s="78"/>
    </row>
    <row r="108" spans="1:14" ht="9" x14ac:dyDescent="0.15">
      <c r="A108" s="71" t="s">
        <v>89</v>
      </c>
      <c r="B108" s="72">
        <v>2451616.71</v>
      </c>
      <c r="C108" s="72">
        <v>1309279.8700000001</v>
      </c>
      <c r="D108" s="72" t="s">
        <v>105</v>
      </c>
      <c r="E108" s="81">
        <v>1142336.8400000001</v>
      </c>
      <c r="G108" s="71" t="s">
        <v>8</v>
      </c>
      <c r="H108" s="72">
        <v>1142336.8400000001</v>
      </c>
      <c r="I108" s="72">
        <v>1383245.03</v>
      </c>
      <c r="J108" s="72">
        <v>-240908.19</v>
      </c>
      <c r="K108" s="79">
        <f>IF(ISERROR((H108-I108)/ABS(I108)),"",(H108-I108)/ABS(I108))</f>
        <v>-0.17416161618162471</v>
      </c>
      <c r="L108" s="72">
        <v>5252580</v>
      </c>
      <c r="M108" s="82">
        <f>H108/L108</f>
        <v>0.21748109310091424</v>
      </c>
      <c r="N108" s="78"/>
    </row>
    <row r="109" spans="1:14" ht="9" x14ac:dyDescent="0.15">
      <c r="A109" s="71" t="s">
        <v>5</v>
      </c>
      <c r="B109" s="72"/>
      <c r="C109" s="72"/>
      <c r="D109" s="72"/>
      <c r="E109" s="81"/>
      <c r="G109" s="71" t="s">
        <v>5</v>
      </c>
      <c r="H109" s="72"/>
      <c r="I109" s="72"/>
      <c r="J109" s="72"/>
      <c r="K109" s="79"/>
      <c r="L109" s="72"/>
      <c r="M109" s="82"/>
      <c r="N109" s="78"/>
    </row>
    <row r="110" spans="1:14" ht="9" x14ac:dyDescent="0.15">
      <c r="A110" s="71" t="s">
        <v>87</v>
      </c>
      <c r="B110" s="72">
        <v>5958.88</v>
      </c>
      <c r="C110" s="72">
        <v>908.07</v>
      </c>
      <c r="D110" s="72" t="s">
        <v>105</v>
      </c>
      <c r="E110" s="81">
        <v>5050.8100000000004</v>
      </c>
      <c r="G110" s="71" t="s">
        <v>43</v>
      </c>
      <c r="H110" s="72">
        <v>5050.8100000000004</v>
      </c>
      <c r="I110" s="72">
        <v>6157.66</v>
      </c>
      <c r="J110" s="72">
        <v>-1106.8499999999999</v>
      </c>
      <c r="K110" s="79">
        <f>IF(ISERROR((H110-I110)/ABS(I110)),"",(H110-I110)/ABS(I110))</f>
        <v>-0.17975172386913202</v>
      </c>
      <c r="L110" s="72">
        <v>38798</v>
      </c>
      <c r="M110" s="82">
        <f t="shared" ref="M110:M111" si="8">H110/L110</f>
        <v>0.13018222588793238</v>
      </c>
      <c r="N110" s="78"/>
    </row>
    <row r="111" spans="1:14" ht="9" x14ac:dyDescent="0.15">
      <c r="A111" s="71" t="s">
        <v>89</v>
      </c>
      <c r="B111" s="72">
        <v>2253241.2400000002</v>
      </c>
      <c r="C111" s="72" t="s">
        <v>105</v>
      </c>
      <c r="D111" s="72" t="s">
        <v>105</v>
      </c>
      <c r="E111" s="81">
        <v>2253241.2400000002</v>
      </c>
      <c r="G111" s="71" t="s">
        <v>8</v>
      </c>
      <c r="H111" s="72">
        <v>2253241.2400000002</v>
      </c>
      <c r="I111" s="72">
        <v>1933318.71</v>
      </c>
      <c r="J111" s="72">
        <v>319922.53000000003</v>
      </c>
      <c r="K111" s="79">
        <f>IF(ISERROR((H111-I111)/ABS(I111)),"",(H111-I111)/ABS(I111))</f>
        <v>0.16547842233420493</v>
      </c>
      <c r="L111" s="72">
        <v>2862862</v>
      </c>
      <c r="M111" s="82">
        <f t="shared" si="8"/>
        <v>0.7870589780436501</v>
      </c>
      <c r="N111" s="78"/>
    </row>
    <row r="112" spans="1:14" ht="5.0999999999999996" customHeight="1" x14ac:dyDescent="0.15">
      <c r="A112" s="80"/>
      <c r="B112" s="84"/>
      <c r="C112" s="84"/>
      <c r="D112" s="84"/>
      <c r="E112" s="83"/>
      <c r="G112" s="80"/>
      <c r="H112" s="84"/>
      <c r="I112" s="84"/>
      <c r="J112" s="84"/>
      <c r="K112" s="85"/>
      <c r="L112" s="84"/>
      <c r="M112" s="86"/>
      <c r="N112" s="78"/>
    </row>
    <row r="113" spans="1:14" ht="3" customHeight="1" x14ac:dyDescent="0.15">
      <c r="A113" s="71"/>
      <c r="B113" s="72"/>
      <c r="C113" s="72"/>
      <c r="D113" s="72"/>
      <c r="E113" s="81"/>
      <c r="G113" s="71"/>
      <c r="H113" s="72"/>
      <c r="I113" s="72"/>
      <c r="J113" s="72"/>
      <c r="K113" s="79"/>
      <c r="L113" s="72"/>
      <c r="M113" s="82"/>
      <c r="N113" s="78"/>
    </row>
    <row r="114" spans="1:14" s="11" customFormat="1" ht="9" x14ac:dyDescent="0.15">
      <c r="A114" s="73" t="s">
        <v>46</v>
      </c>
      <c r="B114" s="69">
        <v>10998740.220000001</v>
      </c>
      <c r="C114" s="69">
        <v>39902529.100000001</v>
      </c>
      <c r="D114" s="69" t="s">
        <v>105</v>
      </c>
      <c r="E114" s="88">
        <v>-28903788.879999999</v>
      </c>
      <c r="G114" s="73" t="s">
        <v>46</v>
      </c>
      <c r="H114" s="69">
        <v>-28903788.879999999</v>
      </c>
      <c r="I114" s="69">
        <v>-23810422.539999995</v>
      </c>
      <c r="J114" s="69">
        <v>-5093366.34</v>
      </c>
      <c r="K114" s="89">
        <f>IF(ISERROR((H114-I114)/ABS(I114)),"",(H114-I114)/ABS(I114))</f>
        <v>-0.21391331176267334</v>
      </c>
      <c r="L114" s="69">
        <v>-44672741</v>
      </c>
      <c r="M114" s="90">
        <f>H114/L114</f>
        <v>0.64701176227355284</v>
      </c>
      <c r="N114" s="70"/>
    </row>
    <row r="115" spans="1:14" ht="3" customHeight="1" x14ac:dyDescent="0.15">
      <c r="A115" s="80"/>
      <c r="B115" s="84"/>
      <c r="C115" s="84"/>
      <c r="D115" s="84"/>
      <c r="E115" s="83"/>
      <c r="G115" s="80"/>
      <c r="H115" s="84"/>
      <c r="I115" s="84"/>
      <c r="J115" s="84"/>
      <c r="K115" s="85"/>
      <c r="L115" s="84"/>
      <c r="M115" s="86"/>
      <c r="N115" s="78"/>
    </row>
    <row r="116" spans="1:14" ht="8.1" customHeight="1" x14ac:dyDescent="0.15">
      <c r="A116" s="80"/>
      <c r="B116" s="84"/>
      <c r="C116" s="84"/>
      <c r="D116" s="84"/>
      <c r="E116" s="83"/>
      <c r="G116" s="80"/>
      <c r="H116" s="84"/>
      <c r="I116" s="84"/>
      <c r="J116" s="84"/>
      <c r="K116" s="85"/>
      <c r="L116" s="84"/>
      <c r="M116" s="86"/>
      <c r="N116" s="78"/>
    </row>
    <row r="117" spans="1:14" ht="3" customHeight="1" x14ac:dyDescent="0.15">
      <c r="A117" s="71"/>
      <c r="B117" s="72"/>
      <c r="C117" s="72"/>
      <c r="D117" s="72"/>
      <c r="E117" s="81"/>
      <c r="G117" s="71"/>
      <c r="H117" s="72"/>
      <c r="I117" s="72"/>
      <c r="J117" s="72"/>
      <c r="K117" s="79"/>
      <c r="L117" s="72"/>
      <c r="M117" s="82"/>
      <c r="N117" s="78"/>
    </row>
    <row r="118" spans="1:14" s="11" customFormat="1" ht="9" x14ac:dyDescent="0.15">
      <c r="A118" s="73" t="s">
        <v>83</v>
      </c>
      <c r="B118" s="69">
        <v>85280359.519999996</v>
      </c>
      <c r="C118" s="69">
        <v>43756404.039999999</v>
      </c>
      <c r="D118" s="69" t="s">
        <v>105</v>
      </c>
      <c r="E118" s="88">
        <v>41523955.479999997</v>
      </c>
      <c r="G118" s="73" t="s">
        <v>83</v>
      </c>
      <c r="H118" s="69">
        <v>41523955.479999997</v>
      </c>
      <c r="I118" s="69">
        <v>45897750.680000007</v>
      </c>
      <c r="J118" s="69">
        <v>-4373795.2</v>
      </c>
      <c r="K118" s="89">
        <f>IF(ISERROR((H118-I118)/ABS(I118)),"",(H118-I118)/ABS(I118))</f>
        <v>-9.5294325652126047E-2</v>
      </c>
      <c r="L118" s="69">
        <v>242912179</v>
      </c>
      <c r="M118" s="90">
        <f>H118/L118</f>
        <v>0.17094225431982146</v>
      </c>
      <c r="N118" s="70"/>
    </row>
    <row r="119" spans="1:14" ht="3" customHeight="1" x14ac:dyDescent="0.15">
      <c r="A119" s="80"/>
      <c r="B119" s="84"/>
      <c r="C119" s="84"/>
      <c r="D119" s="84"/>
      <c r="E119" s="83"/>
      <c r="G119" s="80"/>
      <c r="H119" s="84"/>
      <c r="I119" s="84"/>
      <c r="J119" s="84"/>
      <c r="K119" s="85"/>
      <c r="L119" s="84"/>
      <c r="M119" s="86"/>
      <c r="N119" s="78"/>
    </row>
    <row r="120" spans="1:14" ht="8.1" customHeight="1" x14ac:dyDescent="0.15">
      <c r="A120" s="77"/>
      <c r="B120" s="84"/>
      <c r="C120" s="84"/>
      <c r="D120" s="84"/>
      <c r="E120" s="83"/>
      <c r="G120" s="76"/>
      <c r="H120" s="84"/>
      <c r="I120" s="84"/>
      <c r="J120" s="84"/>
      <c r="K120" s="85"/>
      <c r="L120" s="84"/>
      <c r="M120" s="86"/>
      <c r="N120" s="78"/>
    </row>
    <row r="121" spans="1:14" ht="3" customHeight="1" x14ac:dyDescent="0.15">
      <c r="A121" s="71"/>
      <c r="B121" s="72"/>
      <c r="C121" s="72"/>
      <c r="D121" s="72"/>
      <c r="E121" s="81"/>
      <c r="G121" s="71"/>
      <c r="H121" s="72"/>
      <c r="I121" s="72"/>
      <c r="J121" s="72"/>
      <c r="K121" s="94"/>
      <c r="L121" s="72"/>
      <c r="M121" s="82"/>
      <c r="N121" s="78"/>
    </row>
    <row r="122" spans="1:14" s="11" customFormat="1" ht="9" x14ac:dyDescent="0.15">
      <c r="A122" s="73" t="s">
        <v>9</v>
      </c>
      <c r="B122" s="69">
        <v>289241004.33999997</v>
      </c>
      <c r="C122" s="69">
        <v>121278444.88</v>
      </c>
      <c r="D122" s="69">
        <v>6958204.4299999997</v>
      </c>
      <c r="E122" s="88">
        <v>174920763.88999999</v>
      </c>
      <c r="G122" s="73" t="s">
        <v>9</v>
      </c>
      <c r="H122" s="69">
        <v>539821608.99000001</v>
      </c>
      <c r="I122" s="69">
        <v>504844026.86000001</v>
      </c>
      <c r="J122" s="69">
        <v>34977582.129999995</v>
      </c>
      <c r="K122" s="89">
        <f>IF(ISERROR((H122-I122)/ABS(I122)),"",(H122-I122)/ABS(I122))</f>
        <v>6.9283937749153063E-2</v>
      </c>
      <c r="L122" s="69">
        <v>2295522273</v>
      </c>
      <c r="M122" s="90">
        <f>H122/L122</f>
        <v>0.2351628713602118</v>
      </c>
      <c r="N122" s="70"/>
    </row>
    <row r="123" spans="1:14" ht="3" customHeight="1" x14ac:dyDescent="0.15">
      <c r="A123" s="76"/>
      <c r="B123" s="84"/>
      <c r="C123" s="84"/>
      <c r="D123" s="84"/>
      <c r="E123" s="83"/>
      <c r="G123" s="76"/>
      <c r="H123" s="84"/>
      <c r="I123" s="84"/>
      <c r="J123" s="84"/>
      <c r="K123" s="95"/>
      <c r="L123" s="84"/>
      <c r="M123" s="96"/>
      <c r="N123" s="78"/>
    </row>
    <row r="124" spans="1:14" ht="6" customHeight="1" x14ac:dyDescent="0.15">
      <c r="A124" s="78"/>
      <c r="B124" s="97"/>
      <c r="C124" s="97"/>
      <c r="D124" s="97"/>
      <c r="E124" s="97"/>
      <c r="G124" s="78"/>
      <c r="H124" s="97"/>
      <c r="I124" s="97"/>
      <c r="J124" s="97"/>
      <c r="K124" s="78"/>
      <c r="L124" s="97"/>
      <c r="M124" s="78"/>
      <c r="N124" s="78"/>
    </row>
    <row r="125" spans="1:14" ht="9" customHeight="1" x14ac:dyDescent="0.15">
      <c r="A125" s="64" t="s">
        <v>84</v>
      </c>
      <c r="B125" s="65">
        <v>628871.55000000005</v>
      </c>
      <c r="C125" s="38"/>
      <c r="D125" s="97"/>
      <c r="E125" s="98"/>
      <c r="G125" s="64" t="s">
        <v>84</v>
      </c>
      <c r="H125" s="65">
        <v>3775392.14</v>
      </c>
      <c r="I125" s="38"/>
      <c r="J125" s="97"/>
      <c r="K125" s="78"/>
      <c r="L125" s="97"/>
      <c r="M125" s="78"/>
      <c r="N125" s="78"/>
    </row>
    <row r="126" spans="1:14" ht="9.75" customHeight="1" x14ac:dyDescent="0.15">
      <c r="A126" s="101" t="s">
        <v>120</v>
      </c>
      <c r="B126" s="101"/>
      <c r="C126" s="101"/>
      <c r="D126" s="101"/>
      <c r="E126" s="101"/>
      <c r="F126" s="6"/>
      <c r="G126" s="101" t="str">
        <f>+A126</f>
        <v>Vitoria-Gasteizen, 2018ko MAIATZAREN 14an / Vitoria-Gasteiz, 14 de MAYO DE 2018</v>
      </c>
      <c r="H126" s="101"/>
      <c r="I126" s="101"/>
      <c r="J126" s="101"/>
      <c r="K126" s="101"/>
      <c r="L126" s="101"/>
      <c r="M126" s="101"/>
    </row>
    <row r="127" spans="1:14" ht="8.1" customHeight="1" x14ac:dyDescent="0.15">
      <c r="A127" s="51"/>
      <c r="B127" s="51"/>
      <c r="C127" s="51"/>
      <c r="D127" s="51"/>
      <c r="E127" s="51"/>
      <c r="F127" s="6"/>
      <c r="G127" s="51"/>
      <c r="H127" s="51"/>
      <c r="I127" s="51"/>
      <c r="J127" s="51"/>
      <c r="K127" s="51"/>
      <c r="L127" s="51"/>
      <c r="M127" s="51"/>
    </row>
    <row r="128" spans="1:14" ht="8.25" customHeight="1" x14ac:dyDescent="0.15">
      <c r="A128" s="99" t="s">
        <v>41</v>
      </c>
      <c r="B128" s="47"/>
      <c r="C128" s="100" t="s">
        <v>42</v>
      </c>
      <c r="D128" s="49"/>
      <c r="E128" s="47"/>
      <c r="G128" s="99" t="s">
        <v>39</v>
      </c>
      <c r="H128" s="52"/>
      <c r="I128" s="48"/>
      <c r="J128" s="68" t="s">
        <v>40</v>
      </c>
      <c r="K128" s="47"/>
      <c r="L128" s="48"/>
      <c r="M128" s="50"/>
    </row>
    <row r="129" spans="1:13" ht="9" customHeight="1" x14ac:dyDescent="0.15">
      <c r="A129" s="99" t="s">
        <v>15</v>
      </c>
      <c r="C129" s="68" t="s">
        <v>93</v>
      </c>
      <c r="D129" s="14"/>
      <c r="E129" s="14"/>
      <c r="G129" s="99" t="s">
        <v>15</v>
      </c>
      <c r="H129" s="14"/>
      <c r="I129" s="14"/>
      <c r="J129" s="68" t="s">
        <v>92</v>
      </c>
      <c r="L129" s="14"/>
    </row>
    <row r="130" spans="1:13" ht="9" customHeight="1" x14ac:dyDescent="0.15">
      <c r="A130" s="99"/>
      <c r="C130" s="68"/>
      <c r="D130" s="14"/>
      <c r="E130" s="14"/>
      <c r="G130" s="99"/>
      <c r="H130" s="14"/>
      <c r="I130" s="14"/>
      <c r="J130" s="68"/>
      <c r="L130" s="14"/>
    </row>
    <row r="131" spans="1:13" ht="9" customHeight="1" x14ac:dyDescent="0.15">
      <c r="A131" s="99"/>
      <c r="C131" s="68"/>
      <c r="D131" s="14"/>
      <c r="E131" s="14"/>
      <c r="G131" s="99"/>
      <c r="H131" s="14"/>
      <c r="I131" s="14"/>
      <c r="J131" s="68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17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  <c r="G238" s="2"/>
      <c r="H238" s="2"/>
      <c r="I238" s="2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2:13" ht="9" x14ac:dyDescent="0.15">
      <c r="L266" s="2"/>
      <c r="M266" s="13"/>
    </row>
  </sheetData>
  <mergeCells count="2">
    <mergeCell ref="A126:E126"/>
    <mergeCell ref="G126:M126"/>
  </mergeCells>
  <printOptions horizontalCentered="1" gridLinesSet="0"/>
  <pageMargins left="0" right="0" top="0" bottom="0" header="0" footer="3.937007874015748E-2"/>
  <pageSetup paperSize="9" scale="83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6145" r:id="rId4">
          <objectPr defaultSize="0" autoPict="0" r:id="rId5">
            <anchor moveWithCells="1" sizeWithCells="1">
              <from>
                <xdr:col>4</xdr:col>
                <xdr:colOff>66675</xdr:colOff>
                <xdr:row>123</xdr:row>
                <xdr:rowOff>57150</xdr:rowOff>
              </from>
              <to>
                <xdr:col>4</xdr:col>
                <xdr:colOff>466725</xdr:colOff>
                <xdr:row>131</xdr:row>
                <xdr:rowOff>66675</xdr:rowOff>
              </to>
            </anchor>
          </objectPr>
        </oleObject>
      </mc:Choice>
      <mc:Fallback>
        <oleObject progId="Word.Picture.8" shapeId="6145" r:id="rId4"/>
      </mc:Fallback>
    </mc:AlternateContent>
    <mc:AlternateContent xmlns:mc="http://schemas.openxmlformats.org/markup-compatibility/2006">
      <mc:Choice Requires="x14">
        <oleObject progId="Word.Picture.8" shapeId="6146" r:id="rId6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371475</xdr:colOff>
                <xdr:row>131</xdr:row>
                <xdr:rowOff>95250</xdr:rowOff>
              </to>
            </anchor>
          </objectPr>
        </oleObject>
      </mc:Choice>
      <mc:Fallback>
        <oleObject progId="Word.Picture.8" shapeId="6146" r:id="rId6"/>
      </mc:Fallback>
    </mc:AlternateContent>
    <mc:AlternateContent xmlns:mc="http://schemas.openxmlformats.org/markup-compatibility/2006">
      <mc:Choice Requires="x14">
        <oleObject progId="Word.Picture.8" shapeId="6147" r:id="rId7">
          <objectPr defaultSize="0" r:id="rId8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0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6147" r:id="rId7"/>
      </mc:Fallback>
    </mc:AlternateContent>
    <mc:AlternateContent xmlns:mc="http://schemas.openxmlformats.org/markup-compatibility/2006">
      <mc:Choice Requires="x14">
        <oleObject progId="Word.Picture.8" shapeId="6148" r:id="rId9">
          <objectPr defaultSize="0" r:id="rId8">
            <anchor moveWithCells="1" sizeWithCells="1">
              <from>
                <xdr:col>6</xdr:col>
                <xdr:colOff>0</xdr:colOff>
                <xdr:row>0</xdr:row>
                <xdr:rowOff>19050</xdr:rowOff>
              </from>
              <to>
                <xdr:col>6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6148" r:id="rId9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66"/>
  <sheetViews>
    <sheetView showGridLines="0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4.42578125" style="1" customWidth="1"/>
    <col min="8" max="8" width="14.5703125" style="1" customWidth="1"/>
    <col min="9" max="9" width="14.140625" style="1" customWidth="1"/>
    <col min="10" max="10" width="9.42578125" style="1" customWidth="1"/>
    <col min="11" max="11" width="8.140625" style="1" customWidth="1"/>
    <col min="12" max="12" width="11.14062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>
      <c r="B2" s="70"/>
      <c r="J2" s="70" t="s">
        <v>96</v>
      </c>
    </row>
    <row r="3" spans="1:14" ht="8.1" customHeight="1" x14ac:dyDescent="0.15">
      <c r="B3" s="70" t="s">
        <v>104</v>
      </c>
      <c r="J3" s="70" t="s">
        <v>95</v>
      </c>
    </row>
    <row r="4" spans="1:14" ht="8.1" customHeight="1" x14ac:dyDescent="0.15">
      <c r="B4" s="70" t="s">
        <v>103</v>
      </c>
    </row>
    <row r="5" spans="1:14" ht="8.1" customHeight="1" x14ac:dyDescent="0.15"/>
    <row r="6" spans="1:14" ht="8.1" customHeight="1" x14ac:dyDescent="0.15"/>
    <row r="7" spans="1:14" x14ac:dyDescent="0.15">
      <c r="E7" s="16" t="s">
        <v>94</v>
      </c>
      <c r="M7" s="16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2" t="s">
        <v>121</v>
      </c>
      <c r="B9" s="73" t="s">
        <v>26</v>
      </c>
      <c r="C9" s="73" t="s">
        <v>16</v>
      </c>
      <c r="D9" s="73" t="s">
        <v>28</v>
      </c>
      <c r="E9" s="74" t="s">
        <v>17</v>
      </c>
      <c r="G9" s="62" t="s">
        <v>122</v>
      </c>
      <c r="H9" s="73" t="s">
        <v>19</v>
      </c>
      <c r="I9" s="73" t="s">
        <v>29</v>
      </c>
      <c r="J9" s="73" t="s">
        <v>20</v>
      </c>
      <c r="K9" s="73" t="s">
        <v>21</v>
      </c>
      <c r="L9" s="73" t="s">
        <v>33</v>
      </c>
      <c r="M9" s="74" t="s">
        <v>24</v>
      </c>
      <c r="N9" s="70"/>
    </row>
    <row r="10" spans="1:14" s="11" customFormat="1" ht="10.5" x14ac:dyDescent="0.15">
      <c r="A10" s="63"/>
      <c r="B10" s="73" t="s">
        <v>27</v>
      </c>
      <c r="C10" s="73"/>
      <c r="D10" s="73" t="s">
        <v>26</v>
      </c>
      <c r="E10" s="74"/>
      <c r="G10" s="63"/>
      <c r="H10" s="73" t="s">
        <v>31</v>
      </c>
      <c r="I10" s="73" t="s">
        <v>35</v>
      </c>
      <c r="J10" s="73"/>
      <c r="K10" s="73"/>
      <c r="L10" s="73" t="s">
        <v>34</v>
      </c>
      <c r="M10" s="74"/>
      <c r="N10" s="70"/>
    </row>
    <row r="11" spans="1:14" s="11" customFormat="1" ht="10.5" x14ac:dyDescent="0.15">
      <c r="A11" s="63" t="s">
        <v>123</v>
      </c>
      <c r="B11" s="73" t="s">
        <v>25</v>
      </c>
      <c r="C11" s="73" t="s">
        <v>13</v>
      </c>
      <c r="D11" s="73" t="s">
        <v>14</v>
      </c>
      <c r="E11" s="74" t="s">
        <v>18</v>
      </c>
      <c r="G11" s="62" t="s">
        <v>124</v>
      </c>
      <c r="H11" s="73" t="s">
        <v>32</v>
      </c>
      <c r="I11" s="73" t="s">
        <v>30</v>
      </c>
      <c r="J11" s="73" t="s">
        <v>12</v>
      </c>
      <c r="K11" s="73" t="s">
        <v>22</v>
      </c>
      <c r="L11" s="73" t="s">
        <v>23</v>
      </c>
      <c r="M11" s="74" t="s">
        <v>36</v>
      </c>
      <c r="N11" s="70"/>
    </row>
    <row r="12" spans="1:14" ht="5.0999999999999996" customHeight="1" x14ac:dyDescent="0.15">
      <c r="A12" s="7"/>
      <c r="B12" s="5"/>
      <c r="C12" s="5"/>
      <c r="D12" s="5"/>
      <c r="E12" s="9"/>
      <c r="G12" s="75"/>
      <c r="H12" s="76"/>
      <c r="I12" s="76"/>
      <c r="J12" s="76"/>
      <c r="K12" s="76"/>
      <c r="L12" s="76"/>
      <c r="M12" s="77"/>
      <c r="N12" s="78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71"/>
      <c r="I13" s="71"/>
      <c r="J13" s="71"/>
      <c r="K13" s="79"/>
      <c r="L13" s="71"/>
      <c r="M13" s="80"/>
      <c r="N13" s="78"/>
    </row>
    <row r="14" spans="1:14" ht="9" customHeight="1" x14ac:dyDescent="0.15">
      <c r="A14" s="71" t="s">
        <v>0</v>
      </c>
      <c r="B14" s="4"/>
      <c r="C14" s="4"/>
      <c r="D14" s="4"/>
      <c r="E14" s="10"/>
      <c r="G14" s="71" t="s">
        <v>0</v>
      </c>
      <c r="H14" s="71"/>
      <c r="I14" s="71"/>
      <c r="J14" s="71"/>
      <c r="K14" s="79"/>
      <c r="L14" s="71"/>
      <c r="M14" s="80"/>
      <c r="N14" s="78"/>
    </row>
    <row r="15" spans="1:14" ht="9" x14ac:dyDescent="0.15">
      <c r="A15" s="71" t="s">
        <v>85</v>
      </c>
      <c r="B15" s="72">
        <v>87936155.609999999</v>
      </c>
      <c r="C15" s="72">
        <v>6397.34</v>
      </c>
      <c r="D15" s="72">
        <v>1391995.92</v>
      </c>
      <c r="E15" s="81">
        <v>89321754.189999998</v>
      </c>
      <c r="G15" s="71" t="s">
        <v>85</v>
      </c>
      <c r="H15" s="72">
        <v>303880749.13</v>
      </c>
      <c r="I15" s="72">
        <v>292566290.83999997</v>
      </c>
      <c r="J15" s="72">
        <v>11314458.289999999</v>
      </c>
      <c r="K15" s="79">
        <f t="shared" ref="K15:K21" si="0">IF(ISERROR((H15-I15)/ABS(I15)),"",(H15-I15)/ABS(I15))</f>
        <v>3.867314398222222E-2</v>
      </c>
      <c r="L15" s="72">
        <v>788000000</v>
      </c>
      <c r="M15" s="82">
        <f t="shared" ref="M15:M21" si="1">H15/L15</f>
        <v>0.3856354684390863</v>
      </c>
      <c r="N15" s="78"/>
    </row>
    <row r="16" spans="1:14" ht="9" x14ac:dyDescent="0.15">
      <c r="A16" s="71" t="s">
        <v>48</v>
      </c>
      <c r="B16" s="72">
        <v>3286658.24</v>
      </c>
      <c r="C16" s="72">
        <v>2901.31</v>
      </c>
      <c r="D16" s="72">
        <v>60839.35</v>
      </c>
      <c r="E16" s="81">
        <v>3344596.28</v>
      </c>
      <c r="G16" s="71" t="s">
        <v>48</v>
      </c>
      <c r="H16" s="72">
        <v>22203256.719999999</v>
      </c>
      <c r="I16" s="72">
        <v>7146890.5</v>
      </c>
      <c r="J16" s="72">
        <v>15056366.220000001</v>
      </c>
      <c r="K16" s="79">
        <f t="shared" si="0"/>
        <v>2.106701679562601</v>
      </c>
      <c r="L16" s="72">
        <v>16650000</v>
      </c>
      <c r="M16" s="82">
        <f t="shared" si="1"/>
        <v>1.333528932132132</v>
      </c>
      <c r="N16" s="78"/>
    </row>
    <row r="17" spans="1:14" ht="9" x14ac:dyDescent="0.15">
      <c r="A17" s="71" t="s">
        <v>49</v>
      </c>
      <c r="B17" s="72">
        <v>1930727.91</v>
      </c>
      <c r="C17" s="72">
        <v>10230.36</v>
      </c>
      <c r="D17" s="72">
        <v>39194.269999999997</v>
      </c>
      <c r="E17" s="81">
        <v>1959691.82</v>
      </c>
      <c r="G17" s="71" t="s">
        <v>49</v>
      </c>
      <c r="H17" s="72">
        <v>4495081.87</v>
      </c>
      <c r="I17" s="72">
        <v>4254184.01</v>
      </c>
      <c r="J17" s="72">
        <v>240897.86</v>
      </c>
      <c r="K17" s="79">
        <f t="shared" si="0"/>
        <v>5.6626102546043923E-2</v>
      </c>
      <c r="L17" s="72">
        <v>9400000</v>
      </c>
      <c r="M17" s="82">
        <f t="shared" si="1"/>
        <v>0.47820019893617022</v>
      </c>
      <c r="N17" s="78"/>
    </row>
    <row r="18" spans="1:14" ht="9" x14ac:dyDescent="0.15">
      <c r="A18" s="71" t="s">
        <v>64</v>
      </c>
      <c r="B18" s="72">
        <v>337423.59</v>
      </c>
      <c r="C18" s="72">
        <v>491.3</v>
      </c>
      <c r="D18" s="72" t="s">
        <v>105</v>
      </c>
      <c r="E18" s="81">
        <v>336932.29</v>
      </c>
      <c r="G18" s="71" t="s">
        <v>64</v>
      </c>
      <c r="H18" s="72">
        <v>1619699.55</v>
      </c>
      <c r="I18" s="72">
        <v>1382566.56</v>
      </c>
      <c r="J18" s="72">
        <v>237132.99</v>
      </c>
      <c r="K18" s="79">
        <f t="shared" si="0"/>
        <v>0.17151650912199118</v>
      </c>
      <c r="L18" s="72">
        <v>4150000</v>
      </c>
      <c r="M18" s="82">
        <f t="shared" si="1"/>
        <v>0.3902890481927711</v>
      </c>
      <c r="N18" s="78"/>
    </row>
    <row r="19" spans="1:14" ht="9" x14ac:dyDescent="0.15">
      <c r="A19" s="71" t="s">
        <v>65</v>
      </c>
      <c r="B19" s="72">
        <v>858558.55</v>
      </c>
      <c r="C19" s="72" t="s">
        <v>105</v>
      </c>
      <c r="D19" s="72" t="s">
        <v>105</v>
      </c>
      <c r="E19" s="81">
        <v>858558.55</v>
      </c>
      <c r="G19" s="71" t="s">
        <v>65</v>
      </c>
      <c r="H19" s="72">
        <v>2705816.85</v>
      </c>
      <c r="I19" s="72">
        <v>2154409.04</v>
      </c>
      <c r="J19" s="72">
        <v>551407.81000000006</v>
      </c>
      <c r="K19" s="79">
        <f t="shared" si="0"/>
        <v>0.25594388055482725</v>
      </c>
      <c r="L19" s="72">
        <v>2500000</v>
      </c>
      <c r="M19" s="82">
        <f t="shared" si="1"/>
        <v>1.0823267400000001</v>
      </c>
      <c r="N19" s="78"/>
    </row>
    <row r="20" spans="1:14" ht="9" x14ac:dyDescent="0.15">
      <c r="A20" s="71" t="s">
        <v>50</v>
      </c>
      <c r="B20" s="72">
        <v>6693740.2400000002</v>
      </c>
      <c r="C20" s="72">
        <v>7908.35</v>
      </c>
      <c r="D20" s="72">
        <v>75459.62</v>
      </c>
      <c r="E20" s="81">
        <v>6761291.5099999998</v>
      </c>
      <c r="G20" s="71" t="s">
        <v>50</v>
      </c>
      <c r="H20" s="72">
        <v>13595486.75</v>
      </c>
      <c r="I20" s="72">
        <v>12856584.800000001</v>
      </c>
      <c r="J20" s="72">
        <v>738901.95</v>
      </c>
      <c r="K20" s="79">
        <f t="shared" si="0"/>
        <v>5.7472646234947182E-2</v>
      </c>
      <c r="L20" s="72">
        <v>28100000</v>
      </c>
      <c r="M20" s="82">
        <f t="shared" si="1"/>
        <v>0.48382515124555159</v>
      </c>
      <c r="N20" s="78"/>
    </row>
    <row r="21" spans="1:14" ht="9" x14ac:dyDescent="0.15">
      <c r="A21" s="71" t="s">
        <v>66</v>
      </c>
      <c r="B21" s="72">
        <v>1871226.54</v>
      </c>
      <c r="C21" s="72">
        <v>27012997.550000001</v>
      </c>
      <c r="D21" s="72">
        <v>171299</v>
      </c>
      <c r="E21" s="81">
        <v>-24970472.010000002</v>
      </c>
      <c r="G21" s="71" t="s">
        <v>66</v>
      </c>
      <c r="H21" s="72">
        <v>-71723675.709999993</v>
      </c>
      <c r="I21" s="72">
        <v>-73001411.290000007</v>
      </c>
      <c r="J21" s="72">
        <v>1277735.58</v>
      </c>
      <c r="K21" s="79">
        <f t="shared" si="0"/>
        <v>1.75028887444953E-2</v>
      </c>
      <c r="L21" s="72">
        <v>-28000000</v>
      </c>
      <c r="M21" s="82">
        <f t="shared" si="1"/>
        <v>2.5615598467857139</v>
      </c>
      <c r="N21" s="78"/>
    </row>
    <row r="22" spans="1:14" ht="5.0999999999999996" customHeight="1" x14ac:dyDescent="0.15">
      <c r="A22" s="80"/>
      <c r="B22" s="83"/>
      <c r="C22" s="84"/>
      <c r="D22" s="84"/>
      <c r="E22" s="83"/>
      <c r="G22" s="80"/>
      <c r="H22" s="84"/>
      <c r="I22" s="84"/>
      <c r="J22" s="84"/>
      <c r="K22" s="85"/>
      <c r="L22" s="84"/>
      <c r="M22" s="86"/>
      <c r="N22" s="78"/>
    </row>
    <row r="23" spans="1:14" ht="3" customHeight="1" x14ac:dyDescent="0.15">
      <c r="A23" s="71"/>
      <c r="B23" s="72"/>
      <c r="C23" s="72"/>
      <c r="D23" s="72"/>
      <c r="E23" s="81"/>
      <c r="G23" s="71"/>
      <c r="H23" s="72"/>
      <c r="I23" s="72"/>
      <c r="J23" s="72"/>
      <c r="K23" s="79"/>
      <c r="L23" s="72"/>
      <c r="M23" s="82"/>
      <c r="N23" s="78"/>
    </row>
    <row r="24" spans="1:14" s="11" customFormat="1" ht="9" x14ac:dyDescent="0.15">
      <c r="A24" s="87" t="s">
        <v>2</v>
      </c>
      <c r="B24" s="69">
        <v>102914490.68000001</v>
      </c>
      <c r="C24" s="69">
        <v>27040926.210000001</v>
      </c>
      <c r="D24" s="69">
        <v>1738788.16</v>
      </c>
      <c r="E24" s="88">
        <v>77612352.629999995</v>
      </c>
      <c r="G24" s="87" t="s">
        <v>2</v>
      </c>
      <c r="H24" s="69">
        <v>276776415.16000003</v>
      </c>
      <c r="I24" s="69">
        <v>247359514.46000001</v>
      </c>
      <c r="J24" s="69">
        <v>29416900.699999999</v>
      </c>
      <c r="K24" s="89">
        <f>IF(ISERROR((H24-I24)/ABS(I24)),"",(H24-I24)/ABS(I24))</f>
        <v>0.11892366769969935</v>
      </c>
      <c r="L24" s="69">
        <v>820800000</v>
      </c>
      <c r="M24" s="90">
        <f>H24/L24</f>
        <v>0.33720323484405462</v>
      </c>
      <c r="N24" s="70"/>
    </row>
    <row r="25" spans="1:14" ht="3" customHeight="1" x14ac:dyDescent="0.15">
      <c r="A25" s="80"/>
      <c r="B25" s="84"/>
      <c r="C25" s="84"/>
      <c r="D25" s="84"/>
      <c r="E25" s="83"/>
      <c r="G25" s="80"/>
      <c r="H25" s="84"/>
      <c r="I25" s="84"/>
      <c r="J25" s="84"/>
      <c r="K25" s="85"/>
      <c r="L25" s="84"/>
      <c r="M25" s="86"/>
      <c r="N25" s="78"/>
    </row>
    <row r="26" spans="1:14" ht="5.0999999999999996" customHeight="1" x14ac:dyDescent="0.15">
      <c r="A26" s="71"/>
      <c r="B26" s="72"/>
      <c r="C26" s="72"/>
      <c r="D26" s="72"/>
      <c r="E26" s="81"/>
      <c r="G26" s="71"/>
      <c r="H26" s="72"/>
      <c r="I26" s="72"/>
      <c r="J26" s="72"/>
      <c r="K26" s="79"/>
      <c r="L26" s="72"/>
      <c r="M26" s="82"/>
      <c r="N26" s="78"/>
    </row>
    <row r="27" spans="1:14" ht="9" customHeight="1" x14ac:dyDescent="0.15">
      <c r="A27" s="71" t="s">
        <v>3</v>
      </c>
      <c r="B27" s="72"/>
      <c r="C27" s="72"/>
      <c r="D27" s="72"/>
      <c r="E27" s="81"/>
      <c r="G27" s="71" t="s">
        <v>3</v>
      </c>
      <c r="H27" s="72"/>
      <c r="I27" s="72"/>
      <c r="J27" s="72"/>
      <c r="K27" s="79"/>
      <c r="L27" s="72"/>
      <c r="M27" s="82"/>
      <c r="N27" s="78"/>
    </row>
    <row r="28" spans="1:14" ht="9" x14ac:dyDescent="0.15">
      <c r="A28" s="71" t="s">
        <v>48</v>
      </c>
      <c r="B28" s="72">
        <v>3286658.24</v>
      </c>
      <c r="C28" s="72">
        <v>2901.3</v>
      </c>
      <c r="D28" s="72">
        <v>60839.33</v>
      </c>
      <c r="E28" s="81">
        <v>3344596.27</v>
      </c>
      <c r="G28" s="71" t="s">
        <v>48</v>
      </c>
      <c r="H28" s="72">
        <v>22203256.640000001</v>
      </c>
      <c r="I28" s="72">
        <v>7146890.3899999997</v>
      </c>
      <c r="J28" s="72">
        <v>15056366.25</v>
      </c>
      <c r="K28" s="79">
        <f>IF(ISERROR((H28-I28)/ABS(I28)),"",(H28-I28)/ABS(I28))</f>
        <v>2.1067017161851282</v>
      </c>
      <c r="L28" s="72">
        <v>16650000</v>
      </c>
      <c r="M28" s="82">
        <f>H28/L28</f>
        <v>1.3335289273273274</v>
      </c>
      <c r="N28" s="78"/>
    </row>
    <row r="29" spans="1:14" ht="9" x14ac:dyDescent="0.15">
      <c r="A29" s="71" t="s">
        <v>49</v>
      </c>
      <c r="B29" s="72">
        <v>1930727.91</v>
      </c>
      <c r="C29" s="72">
        <v>10230.35</v>
      </c>
      <c r="D29" s="72">
        <v>39194.230000000003</v>
      </c>
      <c r="E29" s="81">
        <v>1959691.79</v>
      </c>
      <c r="G29" s="71" t="s">
        <v>49</v>
      </c>
      <c r="H29" s="72">
        <v>4495081.67</v>
      </c>
      <c r="I29" s="72">
        <v>4254183.9000000004</v>
      </c>
      <c r="J29" s="72">
        <v>240897.77</v>
      </c>
      <c r="K29" s="79">
        <f>IF(ISERROR((H29-I29)/ABS(I29)),"",(H29-I29)/ABS(I29))</f>
        <v>5.662608285457512E-2</v>
      </c>
      <c r="L29" s="72">
        <v>9400000</v>
      </c>
      <c r="M29" s="82">
        <f>H29/L29</f>
        <v>0.47820017765957445</v>
      </c>
      <c r="N29" s="78"/>
    </row>
    <row r="30" spans="1:14" ht="9" x14ac:dyDescent="0.15">
      <c r="A30" s="71" t="s">
        <v>67</v>
      </c>
      <c r="B30" s="72">
        <v>337423.59</v>
      </c>
      <c r="C30" s="72">
        <v>491.3</v>
      </c>
      <c r="D30" s="72" t="s">
        <v>105</v>
      </c>
      <c r="E30" s="81">
        <v>336932.29</v>
      </c>
      <c r="G30" s="71" t="s">
        <v>67</v>
      </c>
      <c r="H30" s="72">
        <v>1619699.54</v>
      </c>
      <c r="I30" s="72">
        <v>1382566.53</v>
      </c>
      <c r="J30" s="72">
        <v>237133.01</v>
      </c>
      <c r="K30" s="79">
        <f>IF(ISERROR((H30-I30)/ABS(I30)),"",(H30-I30)/ABS(I30))</f>
        <v>0.17151652730953931</v>
      </c>
      <c r="L30" s="72">
        <v>4150000</v>
      </c>
      <c r="M30" s="82">
        <f>H30/L30</f>
        <v>0.39028904578313256</v>
      </c>
      <c r="N30" s="78"/>
    </row>
    <row r="31" spans="1:14" ht="9" x14ac:dyDescent="0.15">
      <c r="A31" s="71" t="s">
        <v>1</v>
      </c>
      <c r="B31" s="72">
        <v>4831137.1399999997</v>
      </c>
      <c r="C31" s="72">
        <v>600806.68000000005</v>
      </c>
      <c r="D31" s="72">
        <v>262427.17</v>
      </c>
      <c r="E31" s="81">
        <v>4492757.63</v>
      </c>
      <c r="G31" s="71" t="s">
        <v>1</v>
      </c>
      <c r="H31" s="72">
        <v>-14264825.310000001</v>
      </c>
      <c r="I31" s="72">
        <v>1412805.81</v>
      </c>
      <c r="J31" s="72">
        <v>-15677631.119999999</v>
      </c>
      <c r="K31" s="79">
        <f>IF(ISERROR((H31-I31)/ABS(I31)),"",(H31-I31)/ABS(I31))</f>
        <v>-11.09680538474003</v>
      </c>
      <c r="L31" s="72">
        <v>160000000</v>
      </c>
      <c r="M31" s="82">
        <f>H31/L31</f>
        <v>-8.91551581875E-2</v>
      </c>
      <c r="N31" s="78"/>
    </row>
    <row r="32" spans="1:14" ht="5.0999999999999996" customHeight="1" x14ac:dyDescent="0.15">
      <c r="A32" s="80"/>
      <c r="B32" s="84"/>
      <c r="C32" s="84"/>
      <c r="D32" s="84"/>
      <c r="E32" s="83"/>
      <c r="G32" s="80"/>
      <c r="H32" s="84"/>
      <c r="I32" s="84"/>
      <c r="J32" s="84"/>
      <c r="K32" s="85"/>
      <c r="L32" s="84"/>
      <c r="M32" s="86"/>
      <c r="N32" s="78"/>
    </row>
    <row r="33" spans="1:14" ht="3" customHeight="1" x14ac:dyDescent="0.15">
      <c r="A33" s="71"/>
      <c r="B33" s="72"/>
      <c r="C33" s="72"/>
      <c r="D33" s="72"/>
      <c r="E33" s="81"/>
      <c r="G33" s="71"/>
      <c r="H33" s="72"/>
      <c r="I33" s="72"/>
      <c r="J33" s="72"/>
      <c r="K33" s="79"/>
      <c r="L33" s="72"/>
      <c r="M33" s="82"/>
      <c r="N33" s="78"/>
    </row>
    <row r="34" spans="1:14" s="11" customFormat="1" ht="9" x14ac:dyDescent="0.15">
      <c r="A34" s="73" t="s">
        <v>11</v>
      </c>
      <c r="B34" s="69">
        <v>10385946.880000001</v>
      </c>
      <c r="C34" s="69">
        <v>614429.63</v>
      </c>
      <c r="D34" s="69">
        <v>362460.73</v>
      </c>
      <c r="E34" s="88">
        <v>10133977.98</v>
      </c>
      <c r="G34" s="73" t="s">
        <v>11</v>
      </c>
      <c r="H34" s="69">
        <v>14053212.539999999</v>
      </c>
      <c r="I34" s="69">
        <v>14196446.630000001</v>
      </c>
      <c r="J34" s="69">
        <v>-143234.09</v>
      </c>
      <c r="K34" s="89">
        <f>IF(ISERROR((H34-I34)/ABS(I34)),"",(H34-I34)/ABS(I34))</f>
        <v>-1.008943249906767E-2</v>
      </c>
      <c r="L34" s="69">
        <v>190200000</v>
      </c>
      <c r="M34" s="90">
        <f>H34/L34</f>
        <v>7.3886501261829649E-2</v>
      </c>
      <c r="N34" s="70"/>
    </row>
    <row r="35" spans="1:14" ht="3" customHeight="1" x14ac:dyDescent="0.15">
      <c r="A35" s="80"/>
      <c r="B35" s="84"/>
      <c r="C35" s="84"/>
      <c r="D35" s="84"/>
      <c r="E35" s="83"/>
      <c r="G35" s="80"/>
      <c r="H35" s="84"/>
      <c r="I35" s="84"/>
      <c r="J35" s="84"/>
      <c r="K35" s="85"/>
      <c r="L35" s="84"/>
      <c r="M35" s="86"/>
      <c r="N35" s="78"/>
    </row>
    <row r="36" spans="1:14" ht="5.0999999999999996" customHeight="1" x14ac:dyDescent="0.15">
      <c r="A36" s="80"/>
      <c r="B36" s="72"/>
      <c r="C36" s="72"/>
      <c r="D36" s="72"/>
      <c r="E36" s="81"/>
      <c r="G36" s="71"/>
      <c r="H36" s="72"/>
      <c r="I36" s="72"/>
      <c r="J36" s="72"/>
      <c r="K36" s="79"/>
      <c r="L36" s="72"/>
      <c r="M36" s="82"/>
      <c r="N36" s="78"/>
    </row>
    <row r="37" spans="1:14" ht="9" x14ac:dyDescent="0.15">
      <c r="A37" s="71" t="s">
        <v>68</v>
      </c>
      <c r="B37" s="72">
        <v>1024658.56</v>
      </c>
      <c r="C37" s="72">
        <v>6712.14</v>
      </c>
      <c r="D37" s="72">
        <v>253.71</v>
      </c>
      <c r="E37" s="81">
        <v>1018200.13</v>
      </c>
      <c r="G37" s="71" t="s">
        <v>68</v>
      </c>
      <c r="H37" s="72">
        <v>5373081.4400000004</v>
      </c>
      <c r="I37" s="72">
        <v>4025288.98</v>
      </c>
      <c r="J37" s="72">
        <v>1347792.46</v>
      </c>
      <c r="K37" s="79">
        <f>IF(ISERROR((H37-I37)/ABS(I37)),"",(H37-I37)/ABS(I37))</f>
        <v>0.33483122993072673</v>
      </c>
      <c r="L37" s="72">
        <v>12075000</v>
      </c>
      <c r="M37" s="82">
        <f>H37/L37</f>
        <v>0.44497568861283648</v>
      </c>
      <c r="N37" s="78"/>
    </row>
    <row r="38" spans="1:14" ht="9" x14ac:dyDescent="0.15">
      <c r="A38" s="71" t="s">
        <v>98</v>
      </c>
      <c r="B38" s="72">
        <v>1699297.45</v>
      </c>
      <c r="C38" s="72" t="s">
        <v>105</v>
      </c>
      <c r="D38" s="72" t="s">
        <v>105</v>
      </c>
      <c r="E38" s="81">
        <v>1699297.45</v>
      </c>
      <c r="G38" s="71" t="s">
        <v>98</v>
      </c>
      <c r="H38" s="72">
        <v>2119652.44</v>
      </c>
      <c r="I38" s="72">
        <v>744145.14</v>
      </c>
      <c r="J38" s="72">
        <v>1375507.3</v>
      </c>
      <c r="K38" s="79">
        <f>IF(ISERROR((H38-I38)/ABS(I38)),"",(H38-I38)/ABS(I38))</f>
        <v>1.848439539630669</v>
      </c>
      <c r="L38" s="72">
        <v>17100000</v>
      </c>
      <c r="M38" s="82">
        <f>H38/L38</f>
        <v>0.12395628304093567</v>
      </c>
      <c r="N38" s="78"/>
    </row>
    <row r="39" spans="1:14" ht="9" x14ac:dyDescent="0.15">
      <c r="A39" s="71" t="s">
        <v>69</v>
      </c>
      <c r="B39" s="72">
        <v>201339.2</v>
      </c>
      <c r="C39" s="72">
        <v>132734.39000000001</v>
      </c>
      <c r="D39" s="72">
        <v>4204.09</v>
      </c>
      <c r="E39" s="81">
        <v>72808.899999999994</v>
      </c>
      <c r="G39" s="71" t="s">
        <v>69</v>
      </c>
      <c r="H39" s="72">
        <v>2629612.77</v>
      </c>
      <c r="I39" s="72">
        <v>2032589.56</v>
      </c>
      <c r="J39" s="72">
        <v>597023.21</v>
      </c>
      <c r="K39" s="79">
        <f>IF(ISERROR((H39-I39)/ABS(I39)),"",(H39-I39)/ABS(I39))</f>
        <v>0.29372541399848573</v>
      </c>
      <c r="L39" s="72">
        <v>6550000</v>
      </c>
      <c r="M39" s="82">
        <f>H39/L39</f>
        <v>0.40146759847328245</v>
      </c>
      <c r="N39" s="78"/>
    </row>
    <row r="40" spans="1:14" ht="9" x14ac:dyDescent="0.15">
      <c r="A40" s="71" t="s">
        <v>51</v>
      </c>
      <c r="B40" s="72" t="s">
        <v>105</v>
      </c>
      <c r="C40" s="72" t="s">
        <v>105</v>
      </c>
      <c r="D40" s="72" t="s">
        <v>105</v>
      </c>
      <c r="E40" s="81" t="s">
        <v>105</v>
      </c>
      <c r="G40" s="71" t="s">
        <v>51</v>
      </c>
      <c r="H40" s="72" t="s">
        <v>105</v>
      </c>
      <c r="I40" s="72" t="s">
        <v>105</v>
      </c>
      <c r="J40" s="72" t="s">
        <v>105</v>
      </c>
      <c r="K40" s="79" t="str">
        <f>IF(ISERROR((H40-I40)/ABS(I40)),"",(H40-I40)/ABS(I40))</f>
        <v/>
      </c>
      <c r="L40" s="72">
        <v>3150000</v>
      </c>
      <c r="M40" s="82"/>
      <c r="N40" s="78"/>
    </row>
    <row r="41" spans="1:14" ht="9" x14ac:dyDescent="0.15">
      <c r="A41" s="71" t="s">
        <v>70</v>
      </c>
      <c r="B41" s="72" t="s">
        <v>105</v>
      </c>
      <c r="C41" s="72" t="s">
        <v>105</v>
      </c>
      <c r="D41" s="72">
        <v>20249.88</v>
      </c>
      <c r="E41" s="81">
        <v>20249.88</v>
      </c>
      <c r="G41" s="71" t="s">
        <v>70</v>
      </c>
      <c r="H41" s="72">
        <v>1773302.83</v>
      </c>
      <c r="I41" s="72">
        <v>1482711.51</v>
      </c>
      <c r="J41" s="72">
        <v>290591.32</v>
      </c>
      <c r="K41" s="79">
        <f>IF(ISERROR((H41-I41)/ABS(I41)),"",(H41-I41)/ABS(I41))</f>
        <v>0.19598641950246953</v>
      </c>
      <c r="L41" s="72">
        <v>5322450</v>
      </c>
      <c r="M41" s="82">
        <f>H41/L41</f>
        <v>0.33317416415372619</v>
      </c>
      <c r="N41" s="78"/>
    </row>
    <row r="42" spans="1:14" ht="9" x14ac:dyDescent="0.15">
      <c r="A42" s="71" t="s">
        <v>56</v>
      </c>
      <c r="B42" s="72"/>
      <c r="C42" s="72"/>
      <c r="D42" s="72"/>
      <c r="E42" s="81"/>
      <c r="G42" s="71" t="s">
        <v>56</v>
      </c>
      <c r="H42" s="72"/>
      <c r="I42" s="72"/>
      <c r="J42" s="72"/>
      <c r="K42" s="79"/>
      <c r="L42" s="72"/>
      <c r="M42" s="82"/>
      <c r="N42" s="78"/>
    </row>
    <row r="43" spans="1:14" ht="5.0999999999999996" customHeight="1" x14ac:dyDescent="0.15">
      <c r="A43" s="80"/>
      <c r="B43" s="84"/>
      <c r="C43" s="84"/>
      <c r="D43" s="84"/>
      <c r="E43" s="83"/>
      <c r="G43" s="80"/>
      <c r="H43" s="84"/>
      <c r="I43" s="84"/>
      <c r="J43" s="84"/>
      <c r="K43" s="85"/>
      <c r="L43" s="84"/>
      <c r="M43" s="86"/>
      <c r="N43" s="78"/>
    </row>
    <row r="44" spans="1:14" ht="3" customHeight="1" x14ac:dyDescent="0.15">
      <c r="A44" s="71"/>
      <c r="B44" s="72"/>
      <c r="C44" s="72"/>
      <c r="D44" s="72"/>
      <c r="E44" s="81"/>
      <c r="G44" s="71"/>
      <c r="H44" s="72"/>
      <c r="I44" s="72"/>
      <c r="J44" s="72"/>
      <c r="K44" s="79"/>
      <c r="L44" s="72"/>
      <c r="M44" s="82"/>
      <c r="N44" s="78"/>
    </row>
    <row r="45" spans="1:14" s="11" customFormat="1" ht="9" x14ac:dyDescent="0.15">
      <c r="A45" s="73" t="s">
        <v>37</v>
      </c>
      <c r="B45" s="69">
        <v>116225732.77</v>
      </c>
      <c r="C45" s="69">
        <v>27794802.370000001</v>
      </c>
      <c r="D45" s="69">
        <v>2125956.5699999998</v>
      </c>
      <c r="E45" s="88">
        <v>90556886.969999999</v>
      </c>
      <c r="G45" s="73" t="s">
        <v>37</v>
      </c>
      <c r="H45" s="69">
        <v>302725277.18000001</v>
      </c>
      <c r="I45" s="69">
        <v>269840696.27999997</v>
      </c>
      <c r="J45" s="69">
        <v>32884580.899999999</v>
      </c>
      <c r="K45" s="89">
        <f>IF(ISERROR((H45-I45)/ABS(I45)),"",(H45-I45)/ABS(I45))</f>
        <v>0.1218666470749</v>
      </c>
      <c r="L45" s="69">
        <v>1055197450</v>
      </c>
      <c r="M45" s="90">
        <f>H45/L45</f>
        <v>0.28688969744951526</v>
      </c>
      <c r="N45" s="70"/>
    </row>
    <row r="46" spans="1:14" ht="3" customHeight="1" x14ac:dyDescent="0.15">
      <c r="A46" s="80"/>
      <c r="B46" s="84"/>
      <c r="C46" s="84"/>
      <c r="D46" s="84"/>
      <c r="E46" s="83"/>
      <c r="G46" s="80"/>
      <c r="H46" s="84"/>
      <c r="I46" s="84"/>
      <c r="J46" s="84"/>
      <c r="K46" s="85"/>
      <c r="L46" s="84"/>
      <c r="M46" s="86"/>
      <c r="N46" s="78"/>
    </row>
    <row r="47" spans="1:14" ht="5.0999999999999996" customHeight="1" x14ac:dyDescent="0.15">
      <c r="A47" s="71"/>
      <c r="B47" s="72"/>
      <c r="C47" s="72"/>
      <c r="D47" s="72"/>
      <c r="E47" s="81"/>
      <c r="G47" s="71"/>
      <c r="H47" s="72"/>
      <c r="I47" s="72"/>
      <c r="J47" s="72"/>
      <c r="K47" s="79"/>
      <c r="L47" s="72"/>
      <c r="M47" s="82"/>
      <c r="N47" s="78"/>
    </row>
    <row r="48" spans="1:14" ht="9" x14ac:dyDescent="0.15">
      <c r="A48" s="71" t="s">
        <v>86</v>
      </c>
      <c r="B48" s="72">
        <v>105128865.62</v>
      </c>
      <c r="C48" s="72">
        <v>29309158.109999999</v>
      </c>
      <c r="D48" s="72">
        <v>1805351.17</v>
      </c>
      <c r="E48" s="81">
        <v>77625058.680000007</v>
      </c>
      <c r="G48" s="71" t="s">
        <v>86</v>
      </c>
      <c r="H48" s="72">
        <v>272239512.52999997</v>
      </c>
      <c r="I48" s="72">
        <v>257926081.63999999</v>
      </c>
      <c r="J48" s="72">
        <v>14313430.890000001</v>
      </c>
      <c r="K48" s="79">
        <f>IF(ISERROR((H48-I48)/ABS(I48)),"",(H48-I48)/ABS(I48))</f>
        <v>5.5494313715733254E-2</v>
      </c>
      <c r="L48" s="72">
        <v>655561440</v>
      </c>
      <c r="M48" s="82">
        <f>H48/L48</f>
        <v>0.41527688469596374</v>
      </c>
      <c r="N48" s="78"/>
    </row>
    <row r="49" spans="1:14" ht="9" x14ac:dyDescent="0.15">
      <c r="A49" s="71" t="s">
        <v>71</v>
      </c>
      <c r="B49" s="72">
        <v>1792591.12</v>
      </c>
      <c r="C49" s="72">
        <v>18235.740000000002</v>
      </c>
      <c r="D49" s="72">
        <v>1254.8399999999999</v>
      </c>
      <c r="E49" s="81">
        <v>1775610.22</v>
      </c>
      <c r="G49" s="71" t="s">
        <v>71</v>
      </c>
      <c r="H49" s="72">
        <v>7357783.8200000003</v>
      </c>
      <c r="I49" s="72">
        <v>6492633.5599999996</v>
      </c>
      <c r="J49" s="72">
        <v>865150.26</v>
      </c>
      <c r="K49" s="79">
        <f>IF(ISERROR((H49-I49)/ABS(I49)),"",(H49-I49)/ABS(I49))</f>
        <v>0.13325105321360547</v>
      </c>
      <c r="L49" s="72">
        <v>17300000</v>
      </c>
      <c r="M49" s="82">
        <f>H49/L49</f>
        <v>0.4253054231213873</v>
      </c>
      <c r="N49" s="78"/>
    </row>
    <row r="50" spans="1:14" ht="9" x14ac:dyDescent="0.15">
      <c r="A50" s="71" t="s">
        <v>52</v>
      </c>
      <c r="B50" s="72">
        <v>525657.57999999996</v>
      </c>
      <c r="C50" s="72">
        <v>7923.43</v>
      </c>
      <c r="D50" s="72" t="s">
        <v>105</v>
      </c>
      <c r="E50" s="81">
        <v>517734.15</v>
      </c>
      <c r="G50" s="71" t="s">
        <v>52</v>
      </c>
      <c r="H50" s="72">
        <v>2482657.23</v>
      </c>
      <c r="I50" s="72">
        <v>2137867.38</v>
      </c>
      <c r="J50" s="72">
        <v>344789.85</v>
      </c>
      <c r="K50" s="79">
        <f>IF(ISERROR((H50-I50)/ABS(I50)),"",(H50-I50)/ABS(I50))</f>
        <v>0.16127747362888342</v>
      </c>
      <c r="L50" s="72">
        <v>5400000</v>
      </c>
      <c r="M50" s="82">
        <f>H50/L50</f>
        <v>0.45975133888888886</v>
      </c>
      <c r="N50" s="78"/>
    </row>
    <row r="51" spans="1:14" ht="9" x14ac:dyDescent="0.15">
      <c r="A51" s="71" t="s">
        <v>72</v>
      </c>
      <c r="B51" s="72">
        <v>482275.95</v>
      </c>
      <c r="C51" s="72" t="s">
        <v>105</v>
      </c>
      <c r="D51" s="72" t="s">
        <v>105</v>
      </c>
      <c r="E51" s="81">
        <v>482275.95</v>
      </c>
      <c r="G51" s="71" t="s">
        <v>72</v>
      </c>
      <c r="H51" s="72">
        <v>1792878.89</v>
      </c>
      <c r="I51" s="72">
        <v>1234769.8500000001</v>
      </c>
      <c r="J51" s="72">
        <v>558109.04</v>
      </c>
      <c r="K51" s="79">
        <f>IF(ISERROR((H51-I51)/ABS(I51)),"",(H51-I51)/ABS(I51))</f>
        <v>0.45199438583635626</v>
      </c>
      <c r="L51" s="72">
        <v>3450000</v>
      </c>
      <c r="M51" s="82">
        <f>H51/L51</f>
        <v>0.51967504057971015</v>
      </c>
      <c r="N51" s="78"/>
    </row>
    <row r="52" spans="1:14" ht="9" x14ac:dyDescent="0.15">
      <c r="A52" s="71" t="s">
        <v>73</v>
      </c>
      <c r="B52" s="72"/>
      <c r="C52" s="72"/>
      <c r="D52" s="72"/>
      <c r="E52" s="81"/>
      <c r="G52" s="71" t="s">
        <v>73</v>
      </c>
      <c r="H52" s="72"/>
      <c r="I52" s="72"/>
      <c r="J52" s="72"/>
      <c r="K52" s="79"/>
      <c r="L52" s="72"/>
      <c r="M52" s="82"/>
      <c r="N52" s="78"/>
    </row>
    <row r="53" spans="1:14" ht="9" x14ac:dyDescent="0.15">
      <c r="A53" s="71" t="s">
        <v>53</v>
      </c>
      <c r="B53" s="72">
        <v>14547.12</v>
      </c>
      <c r="C53" s="72" t="s">
        <v>105</v>
      </c>
      <c r="D53" s="72" t="s">
        <v>105</v>
      </c>
      <c r="E53" s="81">
        <v>14547.12</v>
      </c>
      <c r="G53" s="71" t="s">
        <v>53</v>
      </c>
      <c r="H53" s="72">
        <v>316335.63</v>
      </c>
      <c r="I53" s="72">
        <v>417857.24</v>
      </c>
      <c r="J53" s="72">
        <v>-101521.61</v>
      </c>
      <c r="K53" s="79">
        <f>IF(ISERROR((H53-I53)/ABS(I53)),"",(H53-I53)/ABS(I53))</f>
        <v>-0.24295764266283859</v>
      </c>
      <c r="L53" s="72">
        <v>1500800</v>
      </c>
      <c r="M53" s="82">
        <f>H53/L53</f>
        <v>0.21077800506396588</v>
      </c>
      <c r="N53" s="78"/>
    </row>
    <row r="54" spans="1:14" ht="9" x14ac:dyDescent="0.15">
      <c r="A54" s="71" t="s">
        <v>54</v>
      </c>
      <c r="B54" s="72">
        <v>2770.56</v>
      </c>
      <c r="C54" s="72" t="s">
        <v>105</v>
      </c>
      <c r="D54" s="72" t="s">
        <v>105</v>
      </c>
      <c r="E54" s="81">
        <v>2770.56</v>
      </c>
      <c r="G54" s="71" t="s">
        <v>54</v>
      </c>
      <c r="H54" s="72">
        <v>16326.33</v>
      </c>
      <c r="I54" s="72">
        <v>10257.35</v>
      </c>
      <c r="J54" s="72">
        <v>6068.98</v>
      </c>
      <c r="K54" s="79">
        <f t="shared" ref="K54:K65" si="2">IF(ISERROR((H54-I54)/ABS(I54)),"",(H54-I54)/ABS(I54))</f>
        <v>0.59167133811364525</v>
      </c>
      <c r="L54" s="72">
        <v>22366</v>
      </c>
      <c r="M54" s="82">
        <f>H54/L54</f>
        <v>0.72996199588661359</v>
      </c>
      <c r="N54" s="78"/>
    </row>
    <row r="55" spans="1:14" ht="9" x14ac:dyDescent="0.15">
      <c r="A55" s="71" t="s">
        <v>4</v>
      </c>
      <c r="B55" s="72"/>
      <c r="C55" s="72"/>
      <c r="D55" s="72"/>
      <c r="E55" s="81"/>
      <c r="G55" s="71" t="s">
        <v>4</v>
      </c>
      <c r="H55" s="72"/>
      <c r="I55" s="72"/>
      <c r="J55" s="72"/>
      <c r="K55" s="79" t="str">
        <f t="shared" si="2"/>
        <v/>
      </c>
      <c r="L55" s="72"/>
      <c r="M55" s="82"/>
      <c r="N55" s="78"/>
    </row>
    <row r="56" spans="1:14" ht="9" x14ac:dyDescent="0.15">
      <c r="A56" s="71" t="s">
        <v>63</v>
      </c>
      <c r="B56" s="72">
        <v>12663303.369999999</v>
      </c>
      <c r="C56" s="72">
        <v>-197294.76</v>
      </c>
      <c r="D56" s="72">
        <v>32.96</v>
      </c>
      <c r="E56" s="81">
        <v>12860631.09</v>
      </c>
      <c r="G56" s="71" t="s">
        <v>63</v>
      </c>
      <c r="H56" s="72">
        <v>72856011.049999997</v>
      </c>
      <c r="I56" s="72">
        <v>72423374.049999997</v>
      </c>
      <c r="J56" s="72">
        <v>432637</v>
      </c>
      <c r="K56" s="79">
        <f t="shared" si="2"/>
        <v>5.9737205795095099E-3</v>
      </c>
      <c r="L56" s="72">
        <v>219375360</v>
      </c>
      <c r="M56" s="82">
        <f>H56/L56</f>
        <v>0.33210662788200096</v>
      </c>
      <c r="N56" s="78"/>
    </row>
    <row r="57" spans="1:14" ht="9" x14ac:dyDescent="0.15">
      <c r="A57" s="71" t="s">
        <v>47</v>
      </c>
      <c r="B57" s="72">
        <v>310.13</v>
      </c>
      <c r="C57" s="72">
        <v>197294.76</v>
      </c>
      <c r="D57" s="72" t="s">
        <v>105</v>
      </c>
      <c r="E57" s="81">
        <v>-196984.63</v>
      </c>
      <c r="G57" s="71" t="s">
        <v>47</v>
      </c>
      <c r="H57" s="72">
        <v>-189976.77</v>
      </c>
      <c r="I57" s="72">
        <v>-82720.539999999994</v>
      </c>
      <c r="J57" s="72">
        <v>-107256.23</v>
      </c>
      <c r="K57" s="79">
        <f t="shared" si="2"/>
        <v>-1.296609403178461</v>
      </c>
      <c r="L57" s="72">
        <v>342281</v>
      </c>
      <c r="M57" s="82">
        <f t="shared" ref="M57:M65" si="3">H57/L57</f>
        <v>-0.55503159684586634</v>
      </c>
      <c r="N57" s="78"/>
    </row>
    <row r="58" spans="1:14" ht="9" x14ac:dyDescent="0.15">
      <c r="A58" s="71" t="s">
        <v>55</v>
      </c>
      <c r="B58" s="72">
        <v>3249080.27</v>
      </c>
      <c r="C58" s="72" t="s">
        <v>105</v>
      </c>
      <c r="D58" s="72" t="s">
        <v>105</v>
      </c>
      <c r="E58" s="81">
        <v>3249080.27</v>
      </c>
      <c r="G58" s="71" t="s">
        <v>55</v>
      </c>
      <c r="H58" s="72">
        <v>16386163.880000001</v>
      </c>
      <c r="I58" s="72">
        <v>15940890.35</v>
      </c>
      <c r="J58" s="72">
        <v>445273.53</v>
      </c>
      <c r="K58" s="79">
        <f t="shared" si="2"/>
        <v>2.7932789212115821E-2</v>
      </c>
      <c r="L58" s="72">
        <v>58889724</v>
      </c>
      <c r="M58" s="82">
        <f t="shared" si="3"/>
        <v>0.27825166713296196</v>
      </c>
      <c r="N58" s="78"/>
    </row>
    <row r="59" spans="1:14" ht="9" x14ac:dyDescent="0.15">
      <c r="A59" s="71" t="s">
        <v>5</v>
      </c>
      <c r="B59" s="72">
        <v>40855.480000000003</v>
      </c>
      <c r="C59" s="72" t="s">
        <v>105</v>
      </c>
      <c r="D59" s="72" t="s">
        <v>105</v>
      </c>
      <c r="E59" s="81">
        <v>40855.480000000003</v>
      </c>
      <c r="G59" s="71" t="s">
        <v>5</v>
      </c>
      <c r="H59" s="72">
        <v>216542.99</v>
      </c>
      <c r="I59" s="72">
        <v>126465.17</v>
      </c>
      <c r="J59" s="72">
        <v>90077.82</v>
      </c>
      <c r="K59" s="79">
        <f t="shared" si="2"/>
        <v>0.71227374303928892</v>
      </c>
      <c r="L59" s="72">
        <v>513421</v>
      </c>
      <c r="M59" s="82">
        <f t="shared" si="3"/>
        <v>0.42176496481445053</v>
      </c>
      <c r="N59" s="78"/>
    </row>
    <row r="60" spans="1:14" ht="9" x14ac:dyDescent="0.15">
      <c r="A60" s="71" t="s">
        <v>44</v>
      </c>
      <c r="B60" s="72">
        <v>961874.23</v>
      </c>
      <c r="C60" s="72" t="s">
        <v>105</v>
      </c>
      <c r="D60" s="72" t="s">
        <v>105</v>
      </c>
      <c r="E60" s="81">
        <v>961874.23</v>
      </c>
      <c r="G60" s="71" t="s">
        <v>44</v>
      </c>
      <c r="H60" s="72">
        <v>4316810.18</v>
      </c>
      <c r="I60" s="72">
        <v>4415189.97</v>
      </c>
      <c r="J60" s="72">
        <v>-98379.79</v>
      </c>
      <c r="K60" s="79">
        <f t="shared" si="2"/>
        <v>-2.2282119380697914E-2</v>
      </c>
      <c r="L60" s="72">
        <v>10986852</v>
      </c>
      <c r="M60" s="82">
        <f t="shared" si="3"/>
        <v>0.39290692001676181</v>
      </c>
      <c r="N60" s="78"/>
    </row>
    <row r="61" spans="1:14" ht="9" x14ac:dyDescent="0.15">
      <c r="A61" s="71" t="s">
        <v>74</v>
      </c>
      <c r="B61" s="72"/>
      <c r="C61" s="72"/>
      <c r="D61" s="72"/>
      <c r="E61" s="81"/>
      <c r="G61" s="71" t="s">
        <v>74</v>
      </c>
      <c r="H61" s="72"/>
      <c r="I61" s="72"/>
      <c r="J61" s="72"/>
      <c r="K61" s="79" t="str">
        <f t="shared" si="2"/>
        <v/>
      </c>
      <c r="L61" s="72"/>
      <c r="M61" s="82"/>
      <c r="N61" s="78"/>
    </row>
    <row r="62" spans="1:14" ht="9" x14ac:dyDescent="0.15">
      <c r="A62" s="71" t="s">
        <v>75</v>
      </c>
      <c r="B62" s="72">
        <v>934503.67</v>
      </c>
      <c r="C62" s="72">
        <v>2680.71</v>
      </c>
      <c r="D62" s="72" t="s">
        <v>105</v>
      </c>
      <c r="E62" s="81">
        <v>931822.96</v>
      </c>
      <c r="G62" s="71" t="s">
        <v>75</v>
      </c>
      <c r="H62" s="72">
        <v>3304712.88</v>
      </c>
      <c r="I62" s="72">
        <v>3653612.01</v>
      </c>
      <c r="J62" s="72">
        <v>-348899.13</v>
      </c>
      <c r="K62" s="79">
        <f t="shared" si="2"/>
        <v>-9.5494302362992264E-2</v>
      </c>
      <c r="L62" s="72">
        <v>10725000</v>
      </c>
      <c r="M62" s="82">
        <f t="shared" si="3"/>
        <v>0.30813173706293706</v>
      </c>
      <c r="N62" s="78"/>
    </row>
    <row r="63" spans="1:14" ht="9" x14ac:dyDescent="0.15">
      <c r="A63" s="71" t="s">
        <v>76</v>
      </c>
      <c r="B63" s="72">
        <v>359758.14</v>
      </c>
      <c r="C63" s="72" t="s">
        <v>105</v>
      </c>
      <c r="D63" s="72" t="s">
        <v>105</v>
      </c>
      <c r="E63" s="81">
        <v>359758.14</v>
      </c>
      <c r="G63" s="71" t="s">
        <v>76</v>
      </c>
      <c r="H63" s="72">
        <v>833973.53</v>
      </c>
      <c r="I63" s="72">
        <v>798733.09</v>
      </c>
      <c r="J63" s="72">
        <v>35240.44</v>
      </c>
      <c r="K63" s="79">
        <f t="shared" si="2"/>
        <v>4.4120420752820022E-2</v>
      </c>
      <c r="L63" s="72">
        <v>1650000</v>
      </c>
      <c r="M63" s="82">
        <f t="shared" si="3"/>
        <v>0.50543850303030302</v>
      </c>
      <c r="N63" s="78"/>
    </row>
    <row r="64" spans="1:14" ht="9" x14ac:dyDescent="0.15">
      <c r="A64" s="71" t="s">
        <v>77</v>
      </c>
      <c r="B64" s="72">
        <v>3230.59</v>
      </c>
      <c r="C64" s="72" t="s">
        <v>105</v>
      </c>
      <c r="D64" s="72" t="s">
        <v>105</v>
      </c>
      <c r="E64" s="81">
        <v>3230.59</v>
      </c>
      <c r="G64" s="71" t="s">
        <v>77</v>
      </c>
      <c r="H64" s="72">
        <v>94200.92</v>
      </c>
      <c r="I64" s="72">
        <v>88533.98</v>
      </c>
      <c r="J64" s="72">
        <v>5666.94</v>
      </c>
      <c r="K64" s="79">
        <f t="shared" si="2"/>
        <v>6.400864391276663E-2</v>
      </c>
      <c r="L64" s="72">
        <v>300000</v>
      </c>
      <c r="M64" s="82">
        <f t="shared" si="3"/>
        <v>0.31400306666666666</v>
      </c>
      <c r="N64" s="78"/>
    </row>
    <row r="65" spans="1:14" ht="9" x14ac:dyDescent="0.15">
      <c r="A65" s="71" t="s">
        <v>56</v>
      </c>
      <c r="B65" s="72" t="s">
        <v>105</v>
      </c>
      <c r="C65" s="72" t="s">
        <v>105</v>
      </c>
      <c r="D65" s="72" t="s">
        <v>105</v>
      </c>
      <c r="E65" s="81" t="s">
        <v>105</v>
      </c>
      <c r="G65" s="71" t="s">
        <v>56</v>
      </c>
      <c r="H65" s="72">
        <v>-565923.32999999996</v>
      </c>
      <c r="I65" s="72">
        <v>-598102.91</v>
      </c>
      <c r="J65" s="72">
        <v>32179.58</v>
      </c>
      <c r="K65" s="79">
        <f t="shared" si="2"/>
        <v>5.3802747757906867E-2</v>
      </c>
      <c r="L65" s="72">
        <v>-1479600</v>
      </c>
      <c r="M65" s="82">
        <f t="shared" si="3"/>
        <v>0.38248400243309</v>
      </c>
      <c r="N65" s="78"/>
    </row>
    <row r="66" spans="1:14" ht="5.0999999999999996" customHeight="1" x14ac:dyDescent="0.15">
      <c r="A66" s="80"/>
      <c r="B66" s="84"/>
      <c r="C66" s="84"/>
      <c r="D66" s="84"/>
      <c r="E66" s="83"/>
      <c r="G66" s="80"/>
      <c r="H66" s="84"/>
      <c r="I66" s="84"/>
      <c r="J66" s="84"/>
      <c r="K66" s="85"/>
      <c r="L66" s="84"/>
      <c r="M66" s="86"/>
      <c r="N66" s="78"/>
    </row>
    <row r="67" spans="1:14" ht="3" customHeight="1" x14ac:dyDescent="0.15">
      <c r="A67" s="71"/>
      <c r="B67" s="72"/>
      <c r="C67" s="72"/>
      <c r="D67" s="72"/>
      <c r="E67" s="81"/>
      <c r="G67" s="71"/>
      <c r="H67" s="72"/>
      <c r="I67" s="72"/>
      <c r="J67" s="72"/>
      <c r="K67" s="79"/>
      <c r="L67" s="72"/>
      <c r="M67" s="82"/>
      <c r="N67" s="78"/>
    </row>
    <row r="68" spans="1:14" s="11" customFormat="1" ht="9" x14ac:dyDescent="0.15">
      <c r="A68" s="73" t="s">
        <v>10</v>
      </c>
      <c r="B68" s="69">
        <v>126159623.83</v>
      </c>
      <c r="C68" s="69">
        <v>29337997.989999998</v>
      </c>
      <c r="D68" s="69">
        <v>1806638.97</v>
      </c>
      <c r="E68" s="88">
        <v>98628264.810000002</v>
      </c>
      <c r="G68" s="73" t="s">
        <v>10</v>
      </c>
      <c r="H68" s="69">
        <v>381458009.75999999</v>
      </c>
      <c r="I68" s="69">
        <v>364985442.19</v>
      </c>
      <c r="J68" s="69">
        <v>16472567.57</v>
      </c>
      <c r="K68" s="89">
        <f>IF(ISERROR((H68-I68)/ABS(I68)),"",(H68-I68)/ABS(I68))</f>
        <v>4.5132122177697402E-2</v>
      </c>
      <c r="L68" s="69">
        <v>984537644</v>
      </c>
      <c r="M68" s="90">
        <f>H68/L68</f>
        <v>0.38744888231008057</v>
      </c>
      <c r="N68" s="70"/>
    </row>
    <row r="69" spans="1:14" ht="3" customHeight="1" x14ac:dyDescent="0.15">
      <c r="A69" s="80"/>
      <c r="B69" s="84"/>
      <c r="C69" s="84"/>
      <c r="D69" s="84"/>
      <c r="E69" s="83"/>
      <c r="G69" s="91"/>
      <c r="H69" s="84"/>
      <c r="I69" s="84"/>
      <c r="J69" s="84"/>
      <c r="K69" s="85"/>
      <c r="L69" s="84"/>
      <c r="M69" s="86"/>
      <c r="N69" s="78"/>
    </row>
    <row r="70" spans="1:14" ht="5.0999999999999996" customHeight="1" x14ac:dyDescent="0.15">
      <c r="A70" s="71"/>
      <c r="B70" s="72"/>
      <c r="C70" s="72"/>
      <c r="D70" s="72"/>
      <c r="E70" s="81"/>
      <c r="G70" s="80"/>
      <c r="H70" s="72"/>
      <c r="I70" s="72"/>
      <c r="J70" s="72"/>
      <c r="K70" s="79"/>
      <c r="L70" s="72"/>
      <c r="M70" s="82"/>
      <c r="N70" s="78"/>
    </row>
    <row r="71" spans="1:14" ht="9" x14ac:dyDescent="0.15">
      <c r="A71" s="71" t="s">
        <v>6</v>
      </c>
      <c r="B71" s="72">
        <v>175878.52</v>
      </c>
      <c r="C71" s="72" t="s">
        <v>105</v>
      </c>
      <c r="D71" s="72" t="s">
        <v>105</v>
      </c>
      <c r="E71" s="81">
        <v>175878.52</v>
      </c>
      <c r="G71" s="71" t="s">
        <v>6</v>
      </c>
      <c r="H71" s="72">
        <v>357332.6</v>
      </c>
      <c r="I71" s="72">
        <v>372537.31</v>
      </c>
      <c r="J71" s="72">
        <v>-15204.71</v>
      </c>
      <c r="K71" s="79">
        <f t="shared" ref="K71:K73" si="4">IF(ISERROR((H71-I71)/ABS(I71)),"",(H71-I71)/ABS(I71))</f>
        <v>-4.081392545621812E-2</v>
      </c>
      <c r="L71" s="72">
        <v>700000</v>
      </c>
      <c r="M71" s="82">
        <f>H71/L71</f>
        <v>0.51047514285714279</v>
      </c>
      <c r="N71" s="78"/>
    </row>
    <row r="72" spans="1:14" ht="9" x14ac:dyDescent="0.15">
      <c r="A72" s="71" t="s">
        <v>78</v>
      </c>
      <c r="B72" s="72">
        <v>700.92</v>
      </c>
      <c r="C72" s="72">
        <v>71012.14</v>
      </c>
      <c r="D72" s="72">
        <v>2063.2399999999998</v>
      </c>
      <c r="E72" s="81">
        <v>-68247.98</v>
      </c>
      <c r="G72" s="71" t="s">
        <v>78</v>
      </c>
      <c r="H72" s="72">
        <v>1218685.03</v>
      </c>
      <c r="I72" s="72">
        <v>1224267.8999999999</v>
      </c>
      <c r="J72" s="72">
        <v>-5582.87</v>
      </c>
      <c r="K72" s="79">
        <f t="shared" si="4"/>
        <v>-4.5601702045768569E-3</v>
      </c>
      <c r="L72" s="72">
        <v>5050000</v>
      </c>
      <c r="M72" s="82">
        <f>H72/L72</f>
        <v>0.24132376831683169</v>
      </c>
      <c r="N72" s="78"/>
    </row>
    <row r="73" spans="1:14" ht="9" x14ac:dyDescent="0.15">
      <c r="A73" s="71" t="s">
        <v>57</v>
      </c>
      <c r="B73" s="72">
        <v>141372.32999999999</v>
      </c>
      <c r="C73" s="72" t="s">
        <v>105</v>
      </c>
      <c r="D73" s="72" t="s">
        <v>105</v>
      </c>
      <c r="E73" s="81">
        <v>141372.32999999999</v>
      </c>
      <c r="G73" s="71" t="s">
        <v>57</v>
      </c>
      <c r="H73" s="72">
        <v>301894.33</v>
      </c>
      <c r="I73" s="72">
        <v>259499.61</v>
      </c>
      <c r="J73" s="72">
        <v>42394.720000000001</v>
      </c>
      <c r="K73" s="79">
        <f t="shared" si="4"/>
        <v>0.1633710355094562</v>
      </c>
      <c r="L73" s="72">
        <v>525000</v>
      </c>
      <c r="M73" s="82">
        <f>H73/L73</f>
        <v>0.57503681904761905</v>
      </c>
      <c r="N73" s="78"/>
    </row>
    <row r="74" spans="1:14" ht="5.0999999999999996" customHeight="1" x14ac:dyDescent="0.15">
      <c r="A74" s="80"/>
      <c r="B74" s="84"/>
      <c r="C74" s="84"/>
      <c r="D74" s="84"/>
      <c r="E74" s="83"/>
      <c r="G74" s="80"/>
      <c r="H74" s="84"/>
      <c r="I74" s="84"/>
      <c r="J74" s="84"/>
      <c r="K74" s="85"/>
      <c r="L74" s="84"/>
      <c r="M74" s="86"/>
      <c r="N74" s="78"/>
    </row>
    <row r="75" spans="1:14" ht="3" customHeight="1" x14ac:dyDescent="0.15">
      <c r="A75" s="71"/>
      <c r="B75" s="72"/>
      <c r="C75" s="72"/>
      <c r="D75" s="72"/>
      <c r="E75" s="81"/>
      <c r="G75" s="71"/>
      <c r="H75" s="72"/>
      <c r="I75" s="72"/>
      <c r="J75" s="72"/>
      <c r="K75" s="79"/>
      <c r="L75" s="72"/>
      <c r="M75" s="82"/>
      <c r="N75" s="78"/>
    </row>
    <row r="76" spans="1:14" s="11" customFormat="1" ht="9" x14ac:dyDescent="0.15">
      <c r="A76" s="73" t="s">
        <v>79</v>
      </c>
      <c r="B76" s="69">
        <v>317951.77</v>
      </c>
      <c r="C76" s="69">
        <v>71012.14</v>
      </c>
      <c r="D76" s="69">
        <v>2063.2399999999998</v>
      </c>
      <c r="E76" s="88">
        <v>249002.87</v>
      </c>
      <c r="G76" s="73" t="s">
        <v>79</v>
      </c>
      <c r="H76" s="69">
        <v>1877911.96</v>
      </c>
      <c r="I76" s="69">
        <v>1856304.82</v>
      </c>
      <c r="J76" s="69">
        <v>21607.14</v>
      </c>
      <c r="K76" s="89">
        <f>IF(ISERROR((H76-I76)/ABS(I76)),"",(H76-I76)/ABS(I76))</f>
        <v>1.1639866344795623E-2</v>
      </c>
      <c r="L76" s="69">
        <v>6275000</v>
      </c>
      <c r="M76" s="90">
        <f>H76/L76</f>
        <v>0.29926883824701195</v>
      </c>
      <c r="N76" s="70"/>
    </row>
    <row r="77" spans="1:14" ht="3" customHeight="1" x14ac:dyDescent="0.15">
      <c r="A77" s="80"/>
      <c r="B77" s="84"/>
      <c r="C77" s="84"/>
      <c r="D77" s="84"/>
      <c r="E77" s="83"/>
      <c r="G77" s="80"/>
      <c r="H77" s="84"/>
      <c r="I77" s="84"/>
      <c r="J77" s="84"/>
      <c r="K77" s="85"/>
      <c r="L77" s="84"/>
      <c r="M77" s="86"/>
      <c r="N77" s="78"/>
    </row>
    <row r="78" spans="1:14" ht="5.0999999999999996" customHeight="1" x14ac:dyDescent="0.15">
      <c r="A78" s="71"/>
      <c r="B78" s="72"/>
      <c r="C78" s="72"/>
      <c r="D78" s="72"/>
      <c r="E78" s="81"/>
      <c r="G78" s="71"/>
      <c r="H78" s="72"/>
      <c r="I78" s="72"/>
      <c r="J78" s="72"/>
      <c r="K78" s="79"/>
      <c r="L78" s="72"/>
      <c r="M78" s="82"/>
      <c r="N78" s="78"/>
    </row>
    <row r="79" spans="1:14" ht="9" x14ac:dyDescent="0.15">
      <c r="A79" s="71" t="s">
        <v>7</v>
      </c>
      <c r="B79" s="72">
        <v>143211.35</v>
      </c>
      <c r="C79" s="72">
        <v>16075.91</v>
      </c>
      <c r="D79" s="72" t="s">
        <v>105</v>
      </c>
      <c r="E79" s="81">
        <v>127135.44</v>
      </c>
      <c r="G79" s="71" t="s">
        <v>7</v>
      </c>
      <c r="H79" s="72">
        <v>822037.62</v>
      </c>
      <c r="I79" s="72">
        <v>521087.03</v>
      </c>
      <c r="J79" s="72">
        <v>300950.59000000003</v>
      </c>
      <c r="K79" s="79">
        <f>IF(ISERROR((H79-I79)/ABS(I79)),"",(H79-I79)/ABS(I79))</f>
        <v>0.57754381259498999</v>
      </c>
      <c r="L79" s="72">
        <v>1875000</v>
      </c>
      <c r="M79" s="82">
        <f>H79/L79</f>
        <v>0.438420064</v>
      </c>
      <c r="N79" s="78"/>
    </row>
    <row r="80" spans="1:14" ht="9" x14ac:dyDescent="0.15">
      <c r="A80" s="71" t="s">
        <v>58</v>
      </c>
      <c r="B80" s="72">
        <v>218540.66</v>
      </c>
      <c r="C80" s="72">
        <v>12413.2</v>
      </c>
      <c r="D80" s="72">
        <v>16737.12</v>
      </c>
      <c r="E80" s="81">
        <v>222864.58</v>
      </c>
      <c r="G80" s="71" t="s">
        <v>58</v>
      </c>
      <c r="H80" s="72">
        <v>1008323.56</v>
      </c>
      <c r="I80" s="72">
        <v>1046844.79</v>
      </c>
      <c r="J80" s="72">
        <v>-38521.230000000003</v>
      </c>
      <c r="K80" s="79">
        <f>IF(ISERROR((H80-I80)/ABS(I80)),"",(H80-I80)/ABS(I80))</f>
        <v>-3.6797460681826558E-2</v>
      </c>
      <c r="L80" s="72">
        <v>2575000</v>
      </c>
      <c r="M80" s="82">
        <f>H80/L80</f>
        <v>0.3915819650485437</v>
      </c>
      <c r="N80" s="78"/>
    </row>
    <row r="81" spans="1:14" ht="9" x14ac:dyDescent="0.15">
      <c r="A81" s="71" t="s">
        <v>59</v>
      </c>
      <c r="B81" s="72">
        <v>62259.06</v>
      </c>
      <c r="C81" s="72">
        <v>54.86</v>
      </c>
      <c r="D81" s="72">
        <v>57870.92</v>
      </c>
      <c r="E81" s="81">
        <v>120075.12</v>
      </c>
      <c r="G81" s="71" t="s">
        <v>59</v>
      </c>
      <c r="H81" s="72">
        <v>310323.21999999997</v>
      </c>
      <c r="I81" s="72">
        <v>-1302225.7</v>
      </c>
      <c r="J81" s="72">
        <v>1612548.92</v>
      </c>
      <c r="K81" s="79">
        <f>IF(ISERROR((H81-I81)/ABS(I81)),"",(H81-I81)/ABS(I81))</f>
        <v>1.2383021775718295</v>
      </c>
      <c r="L81" s="72">
        <v>2150000</v>
      </c>
      <c r="M81" s="82">
        <f>H81/L81</f>
        <v>0.14433638139534882</v>
      </c>
      <c r="N81" s="78"/>
    </row>
    <row r="82" spans="1:14" ht="5.0999999999999996" customHeight="1" x14ac:dyDescent="0.15">
      <c r="A82" s="80"/>
      <c r="B82" s="84"/>
      <c r="C82" s="84"/>
      <c r="D82" s="84"/>
      <c r="E82" s="83"/>
      <c r="G82" s="80"/>
      <c r="H82" s="84"/>
      <c r="I82" s="84"/>
      <c r="J82" s="84"/>
      <c r="K82" s="85"/>
      <c r="L82" s="84"/>
      <c r="M82" s="86"/>
      <c r="N82" s="78"/>
    </row>
    <row r="83" spans="1:14" ht="3" customHeight="1" x14ac:dyDescent="0.15">
      <c r="A83" s="71"/>
      <c r="B83" s="72"/>
      <c r="C83" s="72"/>
      <c r="D83" s="72"/>
      <c r="E83" s="81"/>
      <c r="G83" s="71"/>
      <c r="H83" s="72"/>
      <c r="I83" s="72"/>
      <c r="J83" s="72"/>
      <c r="K83" s="79"/>
      <c r="L83" s="72"/>
      <c r="M83" s="82"/>
      <c r="N83" s="78"/>
    </row>
    <row r="84" spans="1:14" s="11" customFormat="1" ht="9" x14ac:dyDescent="0.15">
      <c r="A84" s="73" t="s">
        <v>80</v>
      </c>
      <c r="B84" s="69">
        <v>741962.84</v>
      </c>
      <c r="C84" s="69">
        <v>99556.11</v>
      </c>
      <c r="D84" s="69">
        <v>76671.28</v>
      </c>
      <c r="E84" s="88">
        <v>719078.01</v>
      </c>
      <c r="G84" s="73" t="s">
        <v>80</v>
      </c>
      <c r="H84" s="69">
        <v>4018596.36</v>
      </c>
      <c r="I84" s="69">
        <v>2122010.94</v>
      </c>
      <c r="J84" s="69">
        <v>1896585.42</v>
      </c>
      <c r="K84" s="89">
        <f>IF(ISERROR((H84-I84)/ABS(I84)),"",(H84-I84)/ABS(I84))</f>
        <v>0.89376797463636071</v>
      </c>
      <c r="L84" s="69">
        <v>12875000</v>
      </c>
      <c r="M84" s="90">
        <f>H84/L84</f>
        <v>0.31212398912621359</v>
      </c>
      <c r="N84" s="70"/>
    </row>
    <row r="85" spans="1:14" ht="3" customHeight="1" x14ac:dyDescent="0.15">
      <c r="A85" s="80"/>
      <c r="B85" s="84"/>
      <c r="C85" s="84"/>
      <c r="D85" s="84"/>
      <c r="E85" s="83"/>
      <c r="G85" s="80"/>
      <c r="H85" s="84"/>
      <c r="I85" s="84"/>
      <c r="J85" s="84"/>
      <c r="K85" s="85" t="str">
        <f>IF(ISERROR((H85-I85)/ABS(I85)),"",(H85-I85)/ABS(I85))</f>
        <v/>
      </c>
      <c r="L85" s="84"/>
      <c r="M85" s="86"/>
      <c r="N85" s="78"/>
    </row>
    <row r="86" spans="1:14" ht="9.9499999999999993" customHeight="1" x14ac:dyDescent="0.15">
      <c r="A86" s="80"/>
      <c r="B86" s="84"/>
      <c r="C86" s="84"/>
      <c r="D86" s="84"/>
      <c r="E86" s="83"/>
      <c r="G86" s="80"/>
      <c r="H86" s="84"/>
      <c r="I86" s="84"/>
      <c r="J86" s="84"/>
      <c r="K86" s="85" t="str">
        <f>IF(ISERROR((H86-I86)/ABS(I86)),"",(H86-I86)/ABS(I86))</f>
        <v/>
      </c>
      <c r="L86" s="84"/>
      <c r="M86" s="86"/>
      <c r="N86" s="78"/>
    </row>
    <row r="87" spans="1:14" ht="3" customHeight="1" x14ac:dyDescent="0.15">
      <c r="A87" s="71"/>
      <c r="B87" s="72"/>
      <c r="C87" s="72"/>
      <c r="D87" s="72"/>
      <c r="E87" s="81"/>
      <c r="G87" s="71"/>
      <c r="H87" s="72"/>
      <c r="I87" s="72"/>
      <c r="J87" s="72"/>
      <c r="K87" s="79" t="str">
        <f>IF(ISERROR((H87-I87)/ABS(I87)),"",(H87-I87)/ABS(I87))</f>
        <v/>
      </c>
      <c r="L87" s="72"/>
      <c r="M87" s="82"/>
      <c r="N87" s="78"/>
    </row>
    <row r="88" spans="1:14" s="11" customFormat="1" ht="9" x14ac:dyDescent="0.15">
      <c r="A88" s="73" t="s">
        <v>81</v>
      </c>
      <c r="B88" s="69">
        <v>243127319.44</v>
      </c>
      <c r="C88" s="69">
        <v>57232356.469999999</v>
      </c>
      <c r="D88" s="69">
        <v>4009266.82</v>
      </c>
      <c r="E88" s="88">
        <v>189904229.78999999</v>
      </c>
      <c r="G88" s="73" t="s">
        <v>81</v>
      </c>
      <c r="H88" s="69">
        <v>688201883.29999995</v>
      </c>
      <c r="I88" s="69">
        <v>636948149.40999997</v>
      </c>
      <c r="J88" s="69">
        <v>51253733.890000001</v>
      </c>
      <c r="K88" s="89">
        <f>IF(ISERROR((H88-I88)/ABS(I88)),"",(H88-I88)/ABS(I88))</f>
        <v>8.0467670621974352E-2</v>
      </c>
      <c r="L88" s="69">
        <v>2052610094</v>
      </c>
      <c r="M88" s="90">
        <f>H88/L88</f>
        <v>0.33528134998053849</v>
      </c>
      <c r="N88" s="70"/>
    </row>
    <row r="89" spans="1:14" ht="3" customHeight="1" x14ac:dyDescent="0.15">
      <c r="A89" s="80"/>
      <c r="B89" s="84"/>
      <c r="C89" s="84"/>
      <c r="D89" s="84"/>
      <c r="E89" s="83"/>
      <c r="G89" s="80"/>
      <c r="H89" s="84"/>
      <c r="I89" s="84"/>
      <c r="J89" s="84"/>
      <c r="K89" s="85"/>
      <c r="L89" s="84"/>
      <c r="M89" s="86"/>
      <c r="N89" s="78"/>
    </row>
    <row r="90" spans="1:14" ht="5.0999999999999996" customHeight="1" x14ac:dyDescent="0.15">
      <c r="A90" s="71"/>
      <c r="B90" s="72"/>
      <c r="C90" s="72"/>
      <c r="D90" s="72"/>
      <c r="E90" s="81"/>
      <c r="G90" s="71"/>
      <c r="H90" s="72"/>
      <c r="I90" s="72"/>
      <c r="J90" s="72"/>
      <c r="K90" s="79"/>
      <c r="L90" s="72"/>
      <c r="M90" s="82"/>
      <c r="N90" s="78"/>
    </row>
    <row r="91" spans="1:14" ht="9" customHeight="1" x14ac:dyDescent="0.15">
      <c r="A91" s="71" t="s">
        <v>60</v>
      </c>
      <c r="B91" s="72"/>
      <c r="C91" s="72"/>
      <c r="D91" s="72"/>
      <c r="E91" s="81"/>
      <c r="G91" s="71" t="s">
        <v>60</v>
      </c>
      <c r="H91" s="72"/>
      <c r="I91" s="72"/>
      <c r="J91" s="72"/>
      <c r="K91" s="79"/>
      <c r="L91" s="72"/>
      <c r="M91" s="82"/>
      <c r="N91" s="78"/>
    </row>
    <row r="92" spans="1:14" ht="9" x14ac:dyDescent="0.15">
      <c r="A92" s="71" t="s">
        <v>62</v>
      </c>
      <c r="B92" s="72" t="s">
        <v>105</v>
      </c>
      <c r="C92" s="72" t="s">
        <v>105</v>
      </c>
      <c r="D92" s="72" t="s">
        <v>105</v>
      </c>
      <c r="E92" s="81" t="s">
        <v>105</v>
      </c>
      <c r="G92" s="71" t="s">
        <v>62</v>
      </c>
      <c r="H92" s="72">
        <v>43641919.219999999</v>
      </c>
      <c r="I92" s="72">
        <v>47873306.829999998</v>
      </c>
      <c r="J92" s="72">
        <v>-4231387.6100000003</v>
      </c>
      <c r="K92" s="79">
        <f>IF(ISERROR((H92-I92)/ABS(I92)),"",(H92-I92)/ABS(I92))</f>
        <v>-8.8387201348463854E-2</v>
      </c>
      <c r="L92" s="72">
        <v>180429000</v>
      </c>
      <c r="M92" s="82">
        <f t="shared" ref="M92:M93" si="5">H92/L92</f>
        <v>0.24187862937776078</v>
      </c>
      <c r="N92" s="78"/>
    </row>
    <row r="93" spans="1:14" ht="9" x14ac:dyDescent="0.15">
      <c r="A93" s="71" t="s">
        <v>61</v>
      </c>
      <c r="B93" s="72" t="s">
        <v>105</v>
      </c>
      <c r="C93" s="72" t="s">
        <v>105</v>
      </c>
      <c r="D93" s="72" t="s">
        <v>105</v>
      </c>
      <c r="E93" s="81" t="s">
        <v>105</v>
      </c>
      <c r="G93" s="71" t="s">
        <v>61</v>
      </c>
      <c r="H93" s="72">
        <v>26785825.140000001</v>
      </c>
      <c r="I93" s="72">
        <v>62952461.270000003</v>
      </c>
      <c r="J93" s="72">
        <v>-36166636.130000003</v>
      </c>
      <c r="K93" s="79">
        <f>IF(ISERROR((H93-I93)/ABS(I93)),"",(H93-I93)/ABS(I93))</f>
        <v>-0.57450710266725047</v>
      </c>
      <c r="L93" s="72">
        <v>107155920</v>
      </c>
      <c r="M93" s="82">
        <f t="shared" si="5"/>
        <v>0.24997055822954067</v>
      </c>
      <c r="N93" s="78"/>
    </row>
    <row r="94" spans="1:14" ht="5.0999999999999996" customHeight="1" x14ac:dyDescent="0.15">
      <c r="A94" s="80"/>
      <c r="B94" s="84"/>
      <c r="C94" s="84"/>
      <c r="D94" s="84"/>
      <c r="E94" s="83"/>
      <c r="G94" s="80"/>
      <c r="H94" s="84"/>
      <c r="I94" s="84"/>
      <c r="J94" s="84"/>
      <c r="K94" s="85"/>
      <c r="L94" s="84"/>
      <c r="M94" s="86"/>
      <c r="N94" s="78"/>
    </row>
    <row r="95" spans="1:14" ht="3" customHeight="1" x14ac:dyDescent="0.15">
      <c r="A95" s="80"/>
      <c r="B95" s="72"/>
      <c r="C95" s="72"/>
      <c r="D95" s="72"/>
      <c r="E95" s="81"/>
      <c r="G95" s="71"/>
      <c r="H95" s="72"/>
      <c r="I95" s="72"/>
      <c r="J95" s="72"/>
      <c r="K95" s="79"/>
      <c r="L95" s="72"/>
      <c r="M95" s="82"/>
      <c r="N95" s="78"/>
    </row>
    <row r="96" spans="1:14" s="11" customFormat="1" ht="9" x14ac:dyDescent="0.15">
      <c r="A96" s="73" t="s">
        <v>45</v>
      </c>
      <c r="B96" s="69" t="s">
        <v>105</v>
      </c>
      <c r="C96" s="69" t="s">
        <v>105</v>
      </c>
      <c r="D96" s="69" t="s">
        <v>105</v>
      </c>
      <c r="E96" s="88" t="s">
        <v>105</v>
      </c>
      <c r="G96" s="73" t="s">
        <v>45</v>
      </c>
      <c r="H96" s="69">
        <v>70427744.359999999</v>
      </c>
      <c r="I96" s="69">
        <v>110825768.09999999</v>
      </c>
      <c r="J96" s="69">
        <v>-40398023.740000002</v>
      </c>
      <c r="K96" s="89">
        <f>IF(ISERROR((H96-I96)/ABS(I96)),"",(H96-I96)/ABS(I96))</f>
        <v>-0.36451832847707549</v>
      </c>
      <c r="L96" s="69">
        <v>287584920</v>
      </c>
      <c r="M96" s="90">
        <f>H96/L96</f>
        <v>0.24489373211919457</v>
      </c>
      <c r="N96" s="70"/>
    </row>
    <row r="97" spans="1:14" ht="3" customHeight="1" x14ac:dyDescent="0.15">
      <c r="A97" s="80"/>
      <c r="B97" s="84"/>
      <c r="C97" s="84"/>
      <c r="D97" s="84"/>
      <c r="E97" s="83"/>
      <c r="G97" s="80"/>
      <c r="H97" s="84"/>
      <c r="I97" s="84"/>
      <c r="J97" s="84"/>
      <c r="K97" s="85"/>
      <c r="L97" s="84"/>
      <c r="M97" s="86"/>
      <c r="N97" s="78"/>
    </row>
    <row r="98" spans="1:14" ht="5.0999999999999996" customHeight="1" x14ac:dyDescent="0.15">
      <c r="A98" s="71"/>
      <c r="B98" s="72"/>
      <c r="C98" s="72"/>
      <c r="D98" s="72"/>
      <c r="E98" s="81"/>
      <c r="G98" s="71"/>
      <c r="H98" s="72"/>
      <c r="I98" s="72"/>
      <c r="J98" s="72"/>
      <c r="K98" s="79"/>
      <c r="L98" s="72"/>
      <c r="M98" s="82"/>
      <c r="N98" s="78"/>
    </row>
    <row r="99" spans="1:14" ht="9" customHeight="1" x14ac:dyDescent="0.15">
      <c r="A99" s="71" t="s">
        <v>38</v>
      </c>
      <c r="B99" s="72"/>
      <c r="C99" s="72"/>
      <c r="D99" s="72"/>
      <c r="E99" s="81"/>
      <c r="G99" s="71" t="s">
        <v>38</v>
      </c>
      <c r="H99" s="72"/>
      <c r="I99" s="72"/>
      <c r="J99" s="72"/>
      <c r="K99" s="79"/>
      <c r="L99" s="72"/>
      <c r="M99" s="82"/>
      <c r="N99" s="78"/>
    </row>
    <row r="100" spans="1:14" ht="9" customHeight="1" x14ac:dyDescent="0.15">
      <c r="A100" s="71" t="s">
        <v>82</v>
      </c>
      <c r="B100" s="72"/>
      <c r="C100" s="72"/>
      <c r="D100" s="72"/>
      <c r="E100" s="81"/>
      <c r="G100" s="71" t="s">
        <v>82</v>
      </c>
      <c r="H100" s="72"/>
      <c r="I100" s="72"/>
      <c r="J100" s="72"/>
      <c r="K100" s="79"/>
      <c r="L100" s="72"/>
      <c r="M100" s="82"/>
      <c r="N100" s="78"/>
    </row>
    <row r="101" spans="1:14" ht="9" x14ac:dyDescent="0.15">
      <c r="A101" s="71" t="s">
        <v>43</v>
      </c>
      <c r="B101" s="72" t="s">
        <v>105</v>
      </c>
      <c r="C101" s="72" t="s">
        <v>105</v>
      </c>
      <c r="D101" s="72" t="s">
        <v>105</v>
      </c>
      <c r="E101" s="81" t="s">
        <v>105</v>
      </c>
      <c r="G101" s="71" t="s">
        <v>43</v>
      </c>
      <c r="H101" s="72">
        <v>7153.42</v>
      </c>
      <c r="I101" s="72">
        <v>14109.29</v>
      </c>
      <c r="J101" s="72">
        <v>-6955.87</v>
      </c>
      <c r="K101" s="79">
        <f>IF(ISERROR((H101-I101)/ABS(I101)),"",(H101-I101)/ABS(I101))</f>
        <v>-0.49299929337337317</v>
      </c>
      <c r="L101" s="72">
        <v>40771</v>
      </c>
      <c r="M101" s="82">
        <f t="shared" ref="M101:M102" si="6">H101/L101</f>
        <v>0.17545363125751146</v>
      </c>
      <c r="N101" s="78"/>
    </row>
    <row r="102" spans="1:14" ht="9" x14ac:dyDescent="0.15">
      <c r="A102" s="71" t="s">
        <v>89</v>
      </c>
      <c r="B102" s="72" t="s">
        <v>105</v>
      </c>
      <c r="C102" s="72" t="s">
        <v>105</v>
      </c>
      <c r="D102" s="72" t="s">
        <v>105</v>
      </c>
      <c r="E102" s="81" t="s">
        <v>105</v>
      </c>
      <c r="G102" s="71" t="s">
        <v>8</v>
      </c>
      <c r="H102" s="72">
        <v>6279890.6299999999</v>
      </c>
      <c r="I102" s="72">
        <v>4778769.9400000004</v>
      </c>
      <c r="J102" s="72">
        <v>1501120.69</v>
      </c>
      <c r="K102" s="79">
        <f>IF(ISERROR((H102-I102)/ABS(I102)),"",(H102-I102)/ABS(I102))</f>
        <v>0.31412282006611925</v>
      </c>
      <c r="L102" s="72">
        <v>7365449</v>
      </c>
      <c r="M102" s="82">
        <f t="shared" si="6"/>
        <v>0.85261477338312974</v>
      </c>
      <c r="N102" s="78"/>
    </row>
    <row r="103" spans="1:14" ht="9" x14ac:dyDescent="0.15">
      <c r="A103" s="71" t="s">
        <v>4</v>
      </c>
      <c r="B103" s="72"/>
      <c r="C103" s="72"/>
      <c r="D103" s="72"/>
      <c r="E103" s="81"/>
      <c r="G103" s="71" t="s">
        <v>4</v>
      </c>
      <c r="H103" s="72"/>
      <c r="I103" s="72"/>
      <c r="J103" s="72"/>
      <c r="K103" s="79"/>
      <c r="L103" s="72"/>
      <c r="M103" s="82"/>
      <c r="N103" s="78"/>
    </row>
    <row r="104" spans="1:14" ht="9" x14ac:dyDescent="0.15">
      <c r="A104" s="71" t="s">
        <v>87</v>
      </c>
      <c r="B104" s="72" t="s">
        <v>105</v>
      </c>
      <c r="C104" s="72" t="s">
        <v>105</v>
      </c>
      <c r="D104" s="72" t="s">
        <v>105</v>
      </c>
      <c r="E104" s="81" t="s">
        <v>105</v>
      </c>
      <c r="G104" s="71" t="s">
        <v>43</v>
      </c>
      <c r="H104" s="72">
        <v>125.38</v>
      </c>
      <c r="I104" s="72">
        <v>204.05</v>
      </c>
      <c r="J104" s="72">
        <v>-78.67</v>
      </c>
      <c r="K104" s="79">
        <f>IF(ISERROR((H104-I104)/ABS(I104)),"",(H104-I104)/ABS(I104))</f>
        <v>-0.38554275912766484</v>
      </c>
      <c r="L104" s="72">
        <v>1003</v>
      </c>
      <c r="M104" s="82">
        <f t="shared" ref="M104:M106" si="7">H104/L104</f>
        <v>0.1250049850448654</v>
      </c>
      <c r="N104" s="78"/>
    </row>
    <row r="105" spans="1:14" ht="9" x14ac:dyDescent="0.15">
      <c r="A105" s="92" t="s">
        <v>91</v>
      </c>
      <c r="B105" s="72" t="s">
        <v>105</v>
      </c>
      <c r="C105" s="72" t="s">
        <v>105</v>
      </c>
      <c r="D105" s="72" t="s">
        <v>105</v>
      </c>
      <c r="E105" s="81" t="s">
        <v>105</v>
      </c>
      <c r="G105" s="93" t="s">
        <v>90</v>
      </c>
      <c r="H105" s="72">
        <v>-38580047.109999999</v>
      </c>
      <c r="I105" s="72">
        <v>-31666863.949999999</v>
      </c>
      <c r="J105" s="72">
        <v>-6913183.1600000001</v>
      </c>
      <c r="K105" s="79">
        <f>IF(ISERROR((H105-I105)/ABS(I105)),"",(H105-I105)/ABS(I105))</f>
        <v>-0.21830968708854417</v>
      </c>
      <c r="L105" s="72">
        <v>-59891923</v>
      </c>
      <c r="M105" s="82">
        <f t="shared" si="7"/>
        <v>0.64416110182336273</v>
      </c>
      <c r="N105" s="78"/>
    </row>
    <row r="106" spans="1:14" ht="9" x14ac:dyDescent="0.15">
      <c r="A106" s="71" t="s">
        <v>88</v>
      </c>
      <c r="B106" s="72" t="s">
        <v>105</v>
      </c>
      <c r="C106" s="72" t="s">
        <v>105</v>
      </c>
      <c r="D106" s="72" t="s">
        <v>105</v>
      </c>
      <c r="E106" s="81" t="s">
        <v>105</v>
      </c>
      <c r="G106" s="71" t="s">
        <v>88</v>
      </c>
      <c r="H106" s="72">
        <v>-11540.09</v>
      </c>
      <c r="I106" s="72">
        <v>-259363.27</v>
      </c>
      <c r="J106" s="72">
        <v>247823.18</v>
      </c>
      <c r="K106" s="79">
        <f>IF(ISERROR((H106-I106)/ABS(I106)),"",(H106-I106)/ABS(I106))</f>
        <v>0.95550607454941483</v>
      </c>
      <c r="L106" s="72">
        <v>-342281</v>
      </c>
      <c r="M106" s="82">
        <f t="shared" si="7"/>
        <v>3.3715251503881313E-2</v>
      </c>
      <c r="N106" s="78"/>
    </row>
    <row r="107" spans="1:14" ht="9" x14ac:dyDescent="0.15">
      <c r="A107" s="71" t="s">
        <v>55</v>
      </c>
      <c r="B107" s="72"/>
      <c r="C107" s="72"/>
      <c r="D107" s="72"/>
      <c r="E107" s="81"/>
      <c r="G107" s="71" t="s">
        <v>55</v>
      </c>
      <c r="H107" s="69"/>
      <c r="I107" s="72"/>
      <c r="J107" s="72"/>
      <c r="K107" s="79"/>
      <c r="L107" s="72"/>
      <c r="M107" s="82"/>
      <c r="N107" s="78"/>
    </row>
    <row r="108" spans="1:14" ht="9" x14ac:dyDescent="0.15">
      <c r="A108" s="71" t="s">
        <v>89</v>
      </c>
      <c r="B108" s="72" t="s">
        <v>105</v>
      </c>
      <c r="C108" s="72" t="s">
        <v>105</v>
      </c>
      <c r="D108" s="72" t="s">
        <v>105</v>
      </c>
      <c r="E108" s="81" t="s">
        <v>105</v>
      </c>
      <c r="G108" s="71" t="s">
        <v>8</v>
      </c>
      <c r="H108" s="72">
        <v>1142336.8400000001</v>
      </c>
      <c r="I108" s="72">
        <v>1383245.03</v>
      </c>
      <c r="J108" s="72">
        <v>-240908.19</v>
      </c>
      <c r="K108" s="79">
        <f>IF(ISERROR((H108-I108)/ABS(I108)),"",(H108-I108)/ABS(I108))</f>
        <v>-0.17416161618162471</v>
      </c>
      <c r="L108" s="72">
        <v>5252580</v>
      </c>
      <c r="M108" s="82">
        <f>H108/L108</f>
        <v>0.21748109310091424</v>
      </c>
      <c r="N108" s="78"/>
    </row>
    <row r="109" spans="1:14" ht="9" x14ac:dyDescent="0.15">
      <c r="A109" s="71" t="s">
        <v>5</v>
      </c>
      <c r="B109" s="72"/>
      <c r="C109" s="72"/>
      <c r="D109" s="72"/>
      <c r="E109" s="81"/>
      <c r="G109" s="71" t="s">
        <v>5</v>
      </c>
      <c r="H109" s="72"/>
      <c r="I109" s="72"/>
      <c r="J109" s="72"/>
      <c r="K109" s="79"/>
      <c r="L109" s="72"/>
      <c r="M109" s="82"/>
      <c r="N109" s="78"/>
    </row>
    <row r="110" spans="1:14" ht="9" x14ac:dyDescent="0.15">
      <c r="A110" s="71" t="s">
        <v>87</v>
      </c>
      <c r="B110" s="72" t="s">
        <v>105</v>
      </c>
      <c r="C110" s="72" t="s">
        <v>105</v>
      </c>
      <c r="D110" s="72" t="s">
        <v>105</v>
      </c>
      <c r="E110" s="81" t="s">
        <v>105</v>
      </c>
      <c r="G110" s="71" t="s">
        <v>43</v>
      </c>
      <c r="H110" s="72">
        <v>5050.8100000000004</v>
      </c>
      <c r="I110" s="72">
        <v>6157.66</v>
      </c>
      <c r="J110" s="72">
        <v>-1106.8499999999999</v>
      </c>
      <c r="K110" s="79">
        <f>IF(ISERROR((H110-I110)/ABS(I110)),"",(H110-I110)/ABS(I110))</f>
        <v>-0.17975172386913202</v>
      </c>
      <c r="L110" s="72">
        <v>38798</v>
      </c>
      <c r="M110" s="82">
        <f t="shared" ref="M110:M111" si="8">H110/L110</f>
        <v>0.13018222588793238</v>
      </c>
      <c r="N110" s="78"/>
    </row>
    <row r="111" spans="1:14" ht="9" x14ac:dyDescent="0.15">
      <c r="A111" s="71" t="s">
        <v>89</v>
      </c>
      <c r="B111" s="72" t="s">
        <v>105</v>
      </c>
      <c r="C111" s="72" t="s">
        <v>105</v>
      </c>
      <c r="D111" s="72" t="s">
        <v>105</v>
      </c>
      <c r="E111" s="81" t="s">
        <v>105</v>
      </c>
      <c r="G111" s="71" t="s">
        <v>8</v>
      </c>
      <c r="H111" s="72">
        <v>2253241.2400000002</v>
      </c>
      <c r="I111" s="72">
        <v>1933318.71</v>
      </c>
      <c r="J111" s="72">
        <v>319922.53000000003</v>
      </c>
      <c r="K111" s="79">
        <f>IF(ISERROR((H111-I111)/ABS(I111)),"",(H111-I111)/ABS(I111))</f>
        <v>0.16547842233420493</v>
      </c>
      <c r="L111" s="72">
        <v>2862862</v>
      </c>
      <c r="M111" s="82">
        <f t="shared" si="8"/>
        <v>0.7870589780436501</v>
      </c>
      <c r="N111" s="78"/>
    </row>
    <row r="112" spans="1:14" ht="5.0999999999999996" customHeight="1" x14ac:dyDescent="0.15">
      <c r="A112" s="80"/>
      <c r="B112" s="84"/>
      <c r="C112" s="84"/>
      <c r="D112" s="84"/>
      <c r="E112" s="83"/>
      <c r="G112" s="80"/>
      <c r="H112" s="84"/>
      <c r="I112" s="84"/>
      <c r="J112" s="84"/>
      <c r="K112" s="85"/>
      <c r="L112" s="84"/>
      <c r="M112" s="86"/>
      <c r="N112" s="78"/>
    </row>
    <row r="113" spans="1:14" ht="3" customHeight="1" x14ac:dyDescent="0.15">
      <c r="A113" s="71"/>
      <c r="B113" s="72"/>
      <c r="C113" s="72"/>
      <c r="D113" s="72"/>
      <c r="E113" s="81"/>
      <c r="G113" s="71"/>
      <c r="H113" s="72"/>
      <c r="I113" s="72"/>
      <c r="J113" s="72"/>
      <c r="K113" s="79"/>
      <c r="L113" s="72"/>
      <c r="M113" s="82"/>
      <c r="N113" s="78"/>
    </row>
    <row r="114" spans="1:14" s="11" customFormat="1" ht="9" x14ac:dyDescent="0.15">
      <c r="A114" s="73" t="s">
        <v>46</v>
      </c>
      <c r="B114" s="69" t="s">
        <v>105</v>
      </c>
      <c r="C114" s="69" t="s">
        <v>105</v>
      </c>
      <c r="D114" s="69" t="s">
        <v>105</v>
      </c>
      <c r="E114" s="88" t="s">
        <v>105</v>
      </c>
      <c r="G114" s="73" t="s">
        <v>46</v>
      </c>
      <c r="H114" s="69">
        <v>-28903788.879999999</v>
      </c>
      <c r="I114" s="69">
        <v>-23810422.539999999</v>
      </c>
      <c r="J114" s="69">
        <v>-5093366.34</v>
      </c>
      <c r="K114" s="89">
        <f>IF(ISERROR((H114-I114)/ABS(I114)),"",(H114-I114)/ABS(I114))</f>
        <v>-0.21391331176267317</v>
      </c>
      <c r="L114" s="69">
        <v>-44672741</v>
      </c>
      <c r="M114" s="90">
        <f>H114/L114</f>
        <v>0.64701176227355284</v>
      </c>
      <c r="N114" s="70"/>
    </row>
    <row r="115" spans="1:14" ht="3" customHeight="1" x14ac:dyDescent="0.15">
      <c r="A115" s="80"/>
      <c r="B115" s="84"/>
      <c r="C115" s="84"/>
      <c r="D115" s="84"/>
      <c r="E115" s="83"/>
      <c r="G115" s="80"/>
      <c r="H115" s="84"/>
      <c r="I115" s="84"/>
      <c r="J115" s="84"/>
      <c r="K115" s="85"/>
      <c r="L115" s="84"/>
      <c r="M115" s="86"/>
      <c r="N115" s="78"/>
    </row>
    <row r="116" spans="1:14" ht="8.1" customHeight="1" x14ac:dyDescent="0.15">
      <c r="A116" s="80"/>
      <c r="B116" s="84"/>
      <c r="C116" s="84"/>
      <c r="D116" s="84"/>
      <c r="E116" s="83"/>
      <c r="G116" s="80"/>
      <c r="H116" s="84"/>
      <c r="I116" s="84"/>
      <c r="J116" s="84"/>
      <c r="K116" s="85"/>
      <c r="L116" s="84"/>
      <c r="M116" s="86"/>
      <c r="N116" s="78"/>
    </row>
    <row r="117" spans="1:14" ht="3" customHeight="1" x14ac:dyDescent="0.15">
      <c r="A117" s="71"/>
      <c r="B117" s="72"/>
      <c r="C117" s="72"/>
      <c r="D117" s="72"/>
      <c r="E117" s="81"/>
      <c r="G117" s="71"/>
      <c r="H117" s="72"/>
      <c r="I117" s="72"/>
      <c r="J117" s="72"/>
      <c r="K117" s="79"/>
      <c r="L117" s="72"/>
      <c r="M117" s="82"/>
      <c r="N117" s="78"/>
    </row>
    <row r="118" spans="1:14" s="11" customFormat="1" ht="9" x14ac:dyDescent="0.15">
      <c r="A118" s="73" t="s">
        <v>83</v>
      </c>
      <c r="B118" s="69" t="s">
        <v>105</v>
      </c>
      <c r="C118" s="69" t="s">
        <v>105</v>
      </c>
      <c r="D118" s="69" t="s">
        <v>105</v>
      </c>
      <c r="E118" s="88" t="s">
        <v>105</v>
      </c>
      <c r="G118" s="73" t="s">
        <v>83</v>
      </c>
      <c r="H118" s="69">
        <v>41523955.479999997</v>
      </c>
      <c r="I118" s="69">
        <v>87015345.560000002</v>
      </c>
      <c r="J118" s="69">
        <v>-45491390.079999998</v>
      </c>
      <c r="K118" s="89">
        <f>IF(ISERROR((H118-I118)/ABS(I118)),"",(H118-I118)/ABS(I118))</f>
        <v>-0.52279732715227989</v>
      </c>
      <c r="L118" s="69">
        <v>242912179</v>
      </c>
      <c r="M118" s="90">
        <f>H118/L118</f>
        <v>0.17094225431982146</v>
      </c>
      <c r="N118" s="70"/>
    </row>
    <row r="119" spans="1:14" ht="3" customHeight="1" x14ac:dyDescent="0.15">
      <c r="A119" s="80"/>
      <c r="B119" s="84"/>
      <c r="C119" s="84"/>
      <c r="D119" s="84"/>
      <c r="E119" s="83"/>
      <c r="G119" s="80"/>
      <c r="H119" s="84"/>
      <c r="I119" s="84"/>
      <c r="J119" s="84"/>
      <c r="K119" s="85"/>
      <c r="L119" s="84"/>
      <c r="M119" s="86"/>
      <c r="N119" s="78"/>
    </row>
    <row r="120" spans="1:14" ht="8.1" customHeight="1" x14ac:dyDescent="0.15">
      <c r="A120" s="77"/>
      <c r="B120" s="84"/>
      <c r="C120" s="84"/>
      <c r="D120" s="84"/>
      <c r="E120" s="83"/>
      <c r="G120" s="76"/>
      <c r="H120" s="84"/>
      <c r="I120" s="84"/>
      <c r="J120" s="84"/>
      <c r="K120" s="85"/>
      <c r="L120" s="84"/>
      <c r="M120" s="86"/>
      <c r="N120" s="78"/>
    </row>
    <row r="121" spans="1:14" ht="3" customHeight="1" x14ac:dyDescent="0.15">
      <c r="A121" s="71"/>
      <c r="B121" s="72"/>
      <c r="C121" s="72"/>
      <c r="D121" s="72"/>
      <c r="E121" s="81"/>
      <c r="G121" s="71"/>
      <c r="H121" s="72"/>
      <c r="I121" s="72"/>
      <c r="J121" s="72"/>
      <c r="K121" s="94"/>
      <c r="L121" s="72"/>
      <c r="M121" s="82"/>
      <c r="N121" s="78"/>
    </row>
    <row r="122" spans="1:14" s="11" customFormat="1" ht="9" x14ac:dyDescent="0.15">
      <c r="A122" s="73" t="s">
        <v>9</v>
      </c>
      <c r="B122" s="69">
        <v>243127319.44</v>
      </c>
      <c r="C122" s="69">
        <v>57232356.469999999</v>
      </c>
      <c r="D122" s="69">
        <v>4009266.82</v>
      </c>
      <c r="E122" s="88">
        <v>189904229.78999999</v>
      </c>
      <c r="G122" s="73" t="s">
        <v>9</v>
      </c>
      <c r="H122" s="69">
        <v>729725838.77999997</v>
      </c>
      <c r="I122" s="69">
        <v>723963494.97000003</v>
      </c>
      <c r="J122" s="69">
        <v>5762343.8099999996</v>
      </c>
      <c r="K122" s="89">
        <f>IF(ISERROR((H122-I122)/ABS(I122)),"",(H122-I122)/ABS(I122))</f>
        <v>7.9594397369976855E-3</v>
      </c>
      <c r="L122" s="69">
        <v>2295522273</v>
      </c>
      <c r="M122" s="90">
        <f>H122/L122</f>
        <v>0.31789098601353449</v>
      </c>
      <c r="N122" s="70"/>
    </row>
    <row r="123" spans="1:14" ht="3" customHeight="1" x14ac:dyDescent="0.15">
      <c r="A123" s="76"/>
      <c r="B123" s="84"/>
      <c r="C123" s="84"/>
      <c r="D123" s="84"/>
      <c r="E123" s="83"/>
      <c r="G123" s="76"/>
      <c r="H123" s="84"/>
      <c r="I123" s="84"/>
      <c r="J123" s="84"/>
      <c r="K123" s="95"/>
      <c r="L123" s="84"/>
      <c r="M123" s="96"/>
      <c r="N123" s="78"/>
    </row>
    <row r="124" spans="1:14" ht="6" customHeight="1" x14ac:dyDescent="0.15">
      <c r="A124" s="78"/>
      <c r="B124" s="97"/>
      <c r="C124" s="97"/>
      <c r="D124" s="97"/>
      <c r="E124" s="97"/>
      <c r="G124" s="78"/>
      <c r="H124" s="97"/>
      <c r="I124" s="97"/>
      <c r="J124" s="97"/>
      <c r="K124" s="78"/>
      <c r="L124" s="97"/>
      <c r="M124" s="78"/>
      <c r="N124" s="78"/>
    </row>
    <row r="125" spans="1:14" ht="9" customHeight="1" x14ac:dyDescent="0.15">
      <c r="A125" s="64" t="s">
        <v>84</v>
      </c>
      <c r="B125" s="65">
        <v>901257.21</v>
      </c>
      <c r="C125" s="38"/>
      <c r="D125" s="97"/>
      <c r="E125" s="98"/>
      <c r="G125" s="64" t="s">
        <v>84</v>
      </c>
      <c r="H125" s="65">
        <v>4676649.3499999996</v>
      </c>
      <c r="I125" s="38"/>
      <c r="J125" s="97"/>
      <c r="K125" s="78"/>
      <c r="L125" s="97"/>
      <c r="M125" s="78"/>
      <c r="N125" s="78"/>
    </row>
    <row r="126" spans="1:14" ht="9.75" customHeight="1" x14ac:dyDescent="0.15">
      <c r="A126" s="101" t="s">
        <v>125</v>
      </c>
      <c r="B126" s="101"/>
      <c r="C126" s="101"/>
      <c r="D126" s="101"/>
      <c r="E126" s="101"/>
      <c r="F126" s="6"/>
      <c r="G126" s="101" t="str">
        <f>+A126</f>
        <v>Vitoria-Gasteizen, 2018ko EKAINAREN 12an / Vitoria-Gasteiz, 12 de JUNIO DE 2018</v>
      </c>
      <c r="H126" s="101"/>
      <c r="I126" s="101"/>
      <c r="J126" s="101"/>
      <c r="K126" s="101"/>
      <c r="L126" s="101"/>
      <c r="M126" s="101"/>
    </row>
    <row r="127" spans="1:14" ht="8.1" customHeight="1" x14ac:dyDescent="0.15">
      <c r="A127" s="51"/>
      <c r="B127" s="51"/>
      <c r="C127" s="51"/>
      <c r="D127" s="51"/>
      <c r="E127" s="51"/>
      <c r="F127" s="6"/>
      <c r="G127" s="51"/>
      <c r="H127" s="51"/>
      <c r="I127" s="51"/>
      <c r="J127" s="51"/>
      <c r="K127" s="51"/>
      <c r="L127" s="51"/>
      <c r="M127" s="51"/>
    </row>
    <row r="128" spans="1:14" ht="8.25" customHeight="1" x14ac:dyDescent="0.15">
      <c r="A128" s="99" t="s">
        <v>41</v>
      </c>
      <c r="B128" s="47"/>
      <c r="C128" s="100" t="s">
        <v>42</v>
      </c>
      <c r="D128" s="49"/>
      <c r="E128" s="47"/>
      <c r="G128" s="99" t="s">
        <v>39</v>
      </c>
      <c r="H128" s="52"/>
      <c r="I128" s="48"/>
      <c r="J128" s="68" t="s">
        <v>40</v>
      </c>
      <c r="K128" s="47"/>
      <c r="L128" s="48"/>
      <c r="M128" s="50"/>
    </row>
    <row r="129" spans="1:13" ht="9" customHeight="1" x14ac:dyDescent="0.15">
      <c r="A129" s="99" t="s">
        <v>15</v>
      </c>
      <c r="C129" s="68" t="s">
        <v>93</v>
      </c>
      <c r="D129" s="14"/>
      <c r="E129" s="14"/>
      <c r="G129" s="99" t="s">
        <v>15</v>
      </c>
      <c r="H129" s="14"/>
      <c r="I129" s="14"/>
      <c r="J129" s="68" t="s">
        <v>92</v>
      </c>
      <c r="L129" s="14"/>
    </row>
    <row r="130" spans="1:13" ht="9" customHeight="1" x14ac:dyDescent="0.15">
      <c r="A130" s="99"/>
      <c r="C130" s="68"/>
      <c r="D130" s="14"/>
      <c r="E130" s="14"/>
      <c r="G130" s="99"/>
      <c r="H130" s="14"/>
      <c r="I130" s="14"/>
      <c r="J130" s="68"/>
      <c r="L130" s="14"/>
    </row>
    <row r="131" spans="1:13" ht="9" customHeight="1" x14ac:dyDescent="0.15">
      <c r="A131" s="99"/>
      <c r="C131" s="68"/>
      <c r="D131" s="14"/>
      <c r="E131" s="14"/>
      <c r="G131" s="99"/>
      <c r="H131" s="14"/>
      <c r="I131" s="14"/>
      <c r="J131" s="68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17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  <c r="G238" s="2"/>
      <c r="H238" s="2"/>
      <c r="I238" s="2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2:13" ht="9" x14ac:dyDescent="0.15">
      <c r="L266" s="2"/>
      <c r="M266" s="13"/>
    </row>
  </sheetData>
  <mergeCells count="2">
    <mergeCell ref="A126:E126"/>
    <mergeCell ref="G126:M126"/>
  </mergeCells>
  <printOptions horizontalCentered="1" gridLinesSet="0"/>
  <pageMargins left="0" right="0" top="0" bottom="0" header="0" footer="3.937007874015748E-2"/>
  <pageSetup paperSize="9" scale="84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7169" r:id="rId4">
          <objectPr defaultSize="0" autoPict="0" r:id="rId5">
            <anchor moveWithCells="1" sizeWithCells="1">
              <from>
                <xdr:col>4</xdr:col>
                <xdr:colOff>66675</xdr:colOff>
                <xdr:row>123</xdr:row>
                <xdr:rowOff>57150</xdr:rowOff>
              </from>
              <to>
                <xdr:col>4</xdr:col>
                <xdr:colOff>466725</xdr:colOff>
                <xdr:row>131</xdr:row>
                <xdr:rowOff>66675</xdr:rowOff>
              </to>
            </anchor>
          </objectPr>
        </oleObject>
      </mc:Choice>
      <mc:Fallback>
        <oleObject progId="Word.Picture.8" shapeId="7169" r:id="rId4"/>
      </mc:Fallback>
    </mc:AlternateContent>
    <mc:AlternateContent xmlns:mc="http://schemas.openxmlformats.org/markup-compatibility/2006">
      <mc:Choice Requires="x14">
        <oleObject progId="Word.Picture.8" shapeId="7170" r:id="rId6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371475</xdr:colOff>
                <xdr:row>131</xdr:row>
                <xdr:rowOff>95250</xdr:rowOff>
              </to>
            </anchor>
          </objectPr>
        </oleObject>
      </mc:Choice>
      <mc:Fallback>
        <oleObject progId="Word.Picture.8" shapeId="7170" r:id="rId6"/>
      </mc:Fallback>
    </mc:AlternateContent>
    <mc:AlternateContent xmlns:mc="http://schemas.openxmlformats.org/markup-compatibility/2006">
      <mc:Choice Requires="x14">
        <oleObject progId="Word.Picture.8" shapeId="7171" r:id="rId7">
          <objectPr defaultSize="0" r:id="rId8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0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7171" r:id="rId7"/>
      </mc:Fallback>
    </mc:AlternateContent>
    <mc:AlternateContent xmlns:mc="http://schemas.openxmlformats.org/markup-compatibility/2006">
      <mc:Choice Requires="x14">
        <oleObject progId="Word.Picture.8" shapeId="7172" r:id="rId9">
          <objectPr defaultSize="0" r:id="rId8">
            <anchor moveWithCells="1" sizeWithCells="1">
              <from>
                <xdr:col>6</xdr:col>
                <xdr:colOff>0</xdr:colOff>
                <xdr:row>0</xdr:row>
                <xdr:rowOff>19050</xdr:rowOff>
              </from>
              <to>
                <xdr:col>6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7172" r:id="rId9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66"/>
  <sheetViews>
    <sheetView showGridLines="0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4.42578125" style="1" customWidth="1"/>
    <col min="8" max="8" width="14.5703125" style="1" customWidth="1"/>
    <col min="9" max="9" width="14.140625" style="1" customWidth="1"/>
    <col min="10" max="10" width="9.140625" style="1" customWidth="1"/>
    <col min="11" max="11" width="8.140625" style="1" customWidth="1"/>
    <col min="12" max="12" width="11.14062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>
      <c r="B2" s="70"/>
      <c r="J2" s="70" t="s">
        <v>96</v>
      </c>
    </row>
    <row r="3" spans="1:14" ht="8.1" customHeight="1" x14ac:dyDescent="0.15">
      <c r="B3" s="70" t="s">
        <v>104</v>
      </c>
      <c r="J3" s="70" t="s">
        <v>95</v>
      </c>
    </row>
    <row r="4" spans="1:14" ht="8.1" customHeight="1" x14ac:dyDescent="0.15">
      <c r="B4" s="70" t="s">
        <v>103</v>
      </c>
    </row>
    <row r="5" spans="1:14" ht="8.1" customHeight="1" x14ac:dyDescent="0.15"/>
    <row r="6" spans="1:14" ht="8.1" customHeight="1" x14ac:dyDescent="0.15"/>
    <row r="7" spans="1:14" x14ac:dyDescent="0.15">
      <c r="E7" s="16" t="s">
        <v>94</v>
      </c>
      <c r="M7" s="16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2" t="s">
        <v>126</v>
      </c>
      <c r="B9" s="73" t="s">
        <v>26</v>
      </c>
      <c r="C9" s="73" t="s">
        <v>16</v>
      </c>
      <c r="D9" s="73" t="s">
        <v>28</v>
      </c>
      <c r="E9" s="74" t="s">
        <v>17</v>
      </c>
      <c r="G9" s="62" t="s">
        <v>127</v>
      </c>
      <c r="H9" s="73" t="s">
        <v>19</v>
      </c>
      <c r="I9" s="73" t="s">
        <v>29</v>
      </c>
      <c r="J9" s="73" t="s">
        <v>20</v>
      </c>
      <c r="K9" s="73" t="s">
        <v>21</v>
      </c>
      <c r="L9" s="73" t="s">
        <v>33</v>
      </c>
      <c r="M9" s="74" t="s">
        <v>24</v>
      </c>
      <c r="N9" s="70"/>
    </row>
    <row r="10" spans="1:14" s="11" customFormat="1" ht="10.5" x14ac:dyDescent="0.15">
      <c r="A10" s="63"/>
      <c r="B10" s="73" t="s">
        <v>27</v>
      </c>
      <c r="C10" s="73"/>
      <c r="D10" s="73" t="s">
        <v>26</v>
      </c>
      <c r="E10" s="74"/>
      <c r="G10" s="63"/>
      <c r="H10" s="73" t="s">
        <v>31</v>
      </c>
      <c r="I10" s="73" t="s">
        <v>35</v>
      </c>
      <c r="J10" s="73"/>
      <c r="K10" s="73"/>
      <c r="L10" s="73" t="s">
        <v>34</v>
      </c>
      <c r="M10" s="74"/>
      <c r="N10" s="70"/>
    </row>
    <row r="11" spans="1:14" s="11" customFormat="1" ht="10.5" x14ac:dyDescent="0.15">
      <c r="A11" s="63" t="s">
        <v>128</v>
      </c>
      <c r="B11" s="73" t="s">
        <v>25</v>
      </c>
      <c r="C11" s="73" t="s">
        <v>13</v>
      </c>
      <c r="D11" s="73" t="s">
        <v>14</v>
      </c>
      <c r="E11" s="74" t="s">
        <v>18</v>
      </c>
      <c r="G11" s="62" t="s">
        <v>129</v>
      </c>
      <c r="H11" s="73" t="s">
        <v>32</v>
      </c>
      <c r="I11" s="73" t="s">
        <v>30</v>
      </c>
      <c r="J11" s="73" t="s">
        <v>12</v>
      </c>
      <c r="K11" s="73" t="s">
        <v>22</v>
      </c>
      <c r="L11" s="73" t="s">
        <v>23</v>
      </c>
      <c r="M11" s="74" t="s">
        <v>36</v>
      </c>
      <c r="N11" s="70"/>
    </row>
    <row r="12" spans="1:14" ht="5.0999999999999996" customHeight="1" x14ac:dyDescent="0.15">
      <c r="A12" s="7"/>
      <c r="B12" s="5"/>
      <c r="C12" s="5"/>
      <c r="D12" s="5"/>
      <c r="E12" s="9"/>
      <c r="G12" s="75"/>
      <c r="H12" s="76"/>
      <c r="I12" s="76"/>
      <c r="J12" s="76"/>
      <c r="K12" s="76"/>
      <c r="L12" s="76"/>
      <c r="M12" s="77"/>
      <c r="N12" s="78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71"/>
      <c r="I13" s="71"/>
      <c r="J13" s="71"/>
      <c r="K13" s="79"/>
      <c r="L13" s="71"/>
      <c r="M13" s="80"/>
      <c r="N13" s="78"/>
    </row>
    <row r="14" spans="1:14" ht="9" customHeight="1" x14ac:dyDescent="0.15">
      <c r="A14" s="71" t="s">
        <v>0</v>
      </c>
      <c r="B14" s="4"/>
      <c r="C14" s="4"/>
      <c r="D14" s="4"/>
      <c r="E14" s="10"/>
      <c r="G14" s="71" t="s">
        <v>0</v>
      </c>
      <c r="H14" s="71"/>
      <c r="I14" s="71"/>
      <c r="J14" s="71"/>
      <c r="K14" s="79"/>
      <c r="L14" s="71"/>
      <c r="M14" s="80"/>
      <c r="N14" s="78"/>
    </row>
    <row r="15" spans="1:14" ht="9" x14ac:dyDescent="0.15">
      <c r="A15" s="71" t="s">
        <v>85</v>
      </c>
      <c r="B15" s="72">
        <v>48914661.539999999</v>
      </c>
      <c r="C15" s="72">
        <v>85963.89</v>
      </c>
      <c r="D15" s="72">
        <v>1024171.55</v>
      </c>
      <c r="E15" s="81">
        <v>49852869.200000003</v>
      </c>
      <c r="G15" s="71" t="s">
        <v>85</v>
      </c>
      <c r="H15" s="72">
        <v>353733618.32999998</v>
      </c>
      <c r="I15" s="72">
        <v>335993181.61000001</v>
      </c>
      <c r="J15" s="72">
        <v>17740436.719999999</v>
      </c>
      <c r="K15" s="79">
        <f t="shared" ref="K15:K21" si="0">IF(ISERROR((H15-I15)/ABS(I15)),"",(H15-I15)/ABS(I15))</f>
        <v>5.2799990270611989E-2</v>
      </c>
      <c r="L15" s="72">
        <v>788000000</v>
      </c>
      <c r="M15" s="82">
        <f t="shared" ref="M15:M21" si="1">H15/L15</f>
        <v>0.44890053087563447</v>
      </c>
      <c r="N15" s="78"/>
    </row>
    <row r="16" spans="1:14" ht="9" x14ac:dyDescent="0.15">
      <c r="A16" s="71" t="s">
        <v>48</v>
      </c>
      <c r="B16" s="72">
        <v>12460690.58</v>
      </c>
      <c r="C16" s="72" t="s">
        <v>105</v>
      </c>
      <c r="D16" s="72">
        <v>21134.19</v>
      </c>
      <c r="E16" s="81">
        <v>12481824.77</v>
      </c>
      <c r="G16" s="71" t="s">
        <v>48</v>
      </c>
      <c r="H16" s="72">
        <v>34685081.490000002</v>
      </c>
      <c r="I16" s="72">
        <v>8653263.2300000004</v>
      </c>
      <c r="J16" s="72">
        <v>26031818.260000002</v>
      </c>
      <c r="K16" s="79">
        <f t="shared" si="0"/>
        <v>3.0083238621183144</v>
      </c>
      <c r="L16" s="72">
        <v>16650000</v>
      </c>
      <c r="M16" s="82">
        <f t="shared" si="1"/>
        <v>2.0831880774774776</v>
      </c>
      <c r="N16" s="78"/>
    </row>
    <row r="17" spans="1:14" ht="9" x14ac:dyDescent="0.15">
      <c r="A17" s="71" t="s">
        <v>49</v>
      </c>
      <c r="B17" s="72">
        <v>151737.99</v>
      </c>
      <c r="C17" s="72" t="s">
        <v>105</v>
      </c>
      <c r="D17" s="72">
        <v>24107.33</v>
      </c>
      <c r="E17" s="81">
        <v>175845.32</v>
      </c>
      <c r="G17" s="71" t="s">
        <v>49</v>
      </c>
      <c r="H17" s="72">
        <v>4670927.1900000004</v>
      </c>
      <c r="I17" s="72">
        <v>4413953.5</v>
      </c>
      <c r="J17" s="72">
        <v>256973.69</v>
      </c>
      <c r="K17" s="79">
        <f t="shared" si="0"/>
        <v>5.8218485989940859E-2</v>
      </c>
      <c r="L17" s="72">
        <v>9400000</v>
      </c>
      <c r="M17" s="82">
        <f t="shared" si="1"/>
        <v>0.49690714787234047</v>
      </c>
      <c r="N17" s="78"/>
    </row>
    <row r="18" spans="1:14" ht="9" x14ac:dyDescent="0.15">
      <c r="A18" s="71" t="s">
        <v>64</v>
      </c>
      <c r="B18" s="72">
        <v>151504.54</v>
      </c>
      <c r="C18" s="72" t="s">
        <v>105</v>
      </c>
      <c r="D18" s="72" t="s">
        <v>105</v>
      </c>
      <c r="E18" s="81">
        <v>151504.54</v>
      </c>
      <c r="G18" s="71" t="s">
        <v>64</v>
      </c>
      <c r="H18" s="72">
        <v>1771204.09</v>
      </c>
      <c r="I18" s="72">
        <v>1803589.39</v>
      </c>
      <c r="J18" s="72">
        <v>-32385.3</v>
      </c>
      <c r="K18" s="79">
        <f t="shared" si="0"/>
        <v>-1.7956027119897737E-2</v>
      </c>
      <c r="L18" s="72">
        <v>4150000</v>
      </c>
      <c r="M18" s="82">
        <f t="shared" si="1"/>
        <v>0.42679616626506028</v>
      </c>
      <c r="N18" s="78"/>
    </row>
    <row r="19" spans="1:14" ht="9" x14ac:dyDescent="0.15">
      <c r="A19" s="71" t="s">
        <v>65</v>
      </c>
      <c r="B19" s="72" t="s">
        <v>105</v>
      </c>
      <c r="C19" s="72" t="s">
        <v>105</v>
      </c>
      <c r="D19" s="72" t="s">
        <v>105</v>
      </c>
      <c r="E19" s="81" t="s">
        <v>105</v>
      </c>
      <c r="G19" s="71" t="s">
        <v>65</v>
      </c>
      <c r="H19" s="72">
        <v>2705816.85</v>
      </c>
      <c r="I19" s="72">
        <v>2154409.04</v>
      </c>
      <c r="J19" s="72">
        <v>551407.81000000006</v>
      </c>
      <c r="K19" s="79">
        <f t="shared" si="0"/>
        <v>0.25594388055482725</v>
      </c>
      <c r="L19" s="72">
        <v>2500000</v>
      </c>
      <c r="M19" s="82">
        <f t="shared" si="1"/>
        <v>1.0823267400000001</v>
      </c>
      <c r="N19" s="78"/>
    </row>
    <row r="20" spans="1:14" ht="9" x14ac:dyDescent="0.15">
      <c r="A20" s="71" t="s">
        <v>50</v>
      </c>
      <c r="B20" s="72">
        <v>69052.009999999995</v>
      </c>
      <c r="C20" s="72" t="s">
        <v>105</v>
      </c>
      <c r="D20" s="72">
        <v>65361.35</v>
      </c>
      <c r="E20" s="81">
        <v>134413.35999999999</v>
      </c>
      <c r="G20" s="71" t="s">
        <v>50</v>
      </c>
      <c r="H20" s="72">
        <v>13729900.109999999</v>
      </c>
      <c r="I20" s="72">
        <v>12977685.970000001</v>
      </c>
      <c r="J20" s="72">
        <v>752214.14</v>
      </c>
      <c r="K20" s="79">
        <f t="shared" si="0"/>
        <v>5.7962116030458907E-2</v>
      </c>
      <c r="L20" s="72">
        <v>28100000</v>
      </c>
      <c r="M20" s="82">
        <f t="shared" si="1"/>
        <v>0.48860854483985761</v>
      </c>
      <c r="N20" s="78"/>
    </row>
    <row r="21" spans="1:14" ht="9" x14ac:dyDescent="0.15">
      <c r="A21" s="71" t="s">
        <v>66</v>
      </c>
      <c r="B21" s="72">
        <v>5507820.6100000003</v>
      </c>
      <c r="C21" s="72">
        <v>15004771.74</v>
      </c>
      <c r="D21" s="72">
        <v>151796.68</v>
      </c>
      <c r="E21" s="81">
        <v>-9345154.4499999993</v>
      </c>
      <c r="G21" s="71" t="s">
        <v>66</v>
      </c>
      <c r="H21" s="72">
        <v>-81068830.159999996</v>
      </c>
      <c r="I21" s="72">
        <v>-85847530.230000004</v>
      </c>
      <c r="J21" s="72">
        <v>4778700.07</v>
      </c>
      <c r="K21" s="79">
        <f t="shared" si="0"/>
        <v>5.5664968545944944E-2</v>
      </c>
      <c r="L21" s="72">
        <v>-28000000</v>
      </c>
      <c r="M21" s="82">
        <f t="shared" si="1"/>
        <v>2.8953153628571426</v>
      </c>
      <c r="N21" s="78"/>
    </row>
    <row r="22" spans="1:14" ht="5.0999999999999996" customHeight="1" x14ac:dyDescent="0.15">
      <c r="A22" s="80"/>
      <c r="B22" s="83"/>
      <c r="C22" s="84"/>
      <c r="D22" s="84"/>
      <c r="E22" s="83"/>
      <c r="G22" s="80"/>
      <c r="H22" s="84"/>
      <c r="I22" s="84"/>
      <c r="J22" s="84"/>
      <c r="K22" s="85"/>
      <c r="L22" s="84"/>
      <c r="M22" s="86"/>
      <c r="N22" s="78"/>
    </row>
    <row r="23" spans="1:14" ht="3" customHeight="1" x14ac:dyDescent="0.15">
      <c r="A23" s="71"/>
      <c r="B23" s="72"/>
      <c r="C23" s="72"/>
      <c r="D23" s="72"/>
      <c r="E23" s="81"/>
      <c r="G23" s="71"/>
      <c r="H23" s="72"/>
      <c r="I23" s="72"/>
      <c r="J23" s="72"/>
      <c r="K23" s="79"/>
      <c r="L23" s="72"/>
      <c r="M23" s="82"/>
      <c r="N23" s="78"/>
    </row>
    <row r="24" spans="1:14" s="11" customFormat="1" ht="9" x14ac:dyDescent="0.15">
      <c r="A24" s="87" t="s">
        <v>2</v>
      </c>
      <c r="B24" s="69">
        <v>67255467.269999996</v>
      </c>
      <c r="C24" s="69">
        <v>15090735.630000001</v>
      </c>
      <c r="D24" s="69">
        <v>1286571.1000000001</v>
      </c>
      <c r="E24" s="88">
        <v>53451302.740000002</v>
      </c>
      <c r="G24" s="87" t="s">
        <v>2</v>
      </c>
      <c r="H24" s="69">
        <v>330227717.89999998</v>
      </c>
      <c r="I24" s="69">
        <v>280148552.50999999</v>
      </c>
      <c r="J24" s="69">
        <v>50079165.390000001</v>
      </c>
      <c r="K24" s="89">
        <f>IF(ISERROR((H24-I24)/ABS(I24)),"",(H24-I24)/ABS(I24))</f>
        <v>0.17875932229995153</v>
      </c>
      <c r="L24" s="69">
        <v>820800000</v>
      </c>
      <c r="M24" s="90">
        <f>H24/L24</f>
        <v>0.40232421771442495</v>
      </c>
      <c r="N24" s="70"/>
    </row>
    <row r="25" spans="1:14" ht="3" customHeight="1" x14ac:dyDescent="0.15">
      <c r="A25" s="80"/>
      <c r="B25" s="84"/>
      <c r="C25" s="84"/>
      <c r="D25" s="84"/>
      <c r="E25" s="83"/>
      <c r="G25" s="80"/>
      <c r="H25" s="84"/>
      <c r="I25" s="84"/>
      <c r="J25" s="84"/>
      <c r="K25" s="85"/>
      <c r="L25" s="84"/>
      <c r="M25" s="86"/>
      <c r="N25" s="78"/>
    </row>
    <row r="26" spans="1:14" ht="5.0999999999999996" customHeight="1" x14ac:dyDescent="0.15">
      <c r="A26" s="71"/>
      <c r="B26" s="72"/>
      <c r="C26" s="72"/>
      <c r="D26" s="72"/>
      <c r="E26" s="81"/>
      <c r="G26" s="71"/>
      <c r="H26" s="72"/>
      <c r="I26" s="72"/>
      <c r="J26" s="72"/>
      <c r="K26" s="79"/>
      <c r="L26" s="72"/>
      <c r="M26" s="82"/>
      <c r="N26" s="78"/>
    </row>
    <row r="27" spans="1:14" ht="9" customHeight="1" x14ac:dyDescent="0.15">
      <c r="A27" s="71" t="s">
        <v>3</v>
      </c>
      <c r="B27" s="72"/>
      <c r="C27" s="72"/>
      <c r="D27" s="72"/>
      <c r="E27" s="81"/>
      <c r="G27" s="71" t="s">
        <v>3</v>
      </c>
      <c r="H27" s="72"/>
      <c r="I27" s="72"/>
      <c r="J27" s="72"/>
      <c r="K27" s="79"/>
      <c r="L27" s="72"/>
      <c r="M27" s="82"/>
      <c r="N27" s="78"/>
    </row>
    <row r="28" spans="1:14" ht="9" x14ac:dyDescent="0.15">
      <c r="A28" s="71" t="s">
        <v>48</v>
      </c>
      <c r="B28" s="72">
        <v>12460690.57</v>
      </c>
      <c r="C28" s="72" t="s">
        <v>105</v>
      </c>
      <c r="D28" s="72">
        <v>21134.17</v>
      </c>
      <c r="E28" s="81">
        <v>12481824.74</v>
      </c>
      <c r="G28" s="71" t="s">
        <v>48</v>
      </c>
      <c r="H28" s="72">
        <v>34685081.380000003</v>
      </c>
      <c r="I28" s="72">
        <v>8653263.0899999999</v>
      </c>
      <c r="J28" s="72">
        <v>26031818.289999999</v>
      </c>
      <c r="K28" s="79">
        <f>IF(ISERROR((H28-I28)/ABS(I28)),"",(H28-I28)/ABS(I28))</f>
        <v>3.008323914256489</v>
      </c>
      <c r="L28" s="72">
        <v>16650000</v>
      </c>
      <c r="M28" s="82">
        <f>H28/L28</f>
        <v>2.0831880708708712</v>
      </c>
      <c r="N28" s="78"/>
    </row>
    <row r="29" spans="1:14" ht="9" x14ac:dyDescent="0.15">
      <c r="A29" s="71" t="s">
        <v>49</v>
      </c>
      <c r="B29" s="72">
        <v>151737.98000000001</v>
      </c>
      <c r="C29" s="72" t="s">
        <v>105</v>
      </c>
      <c r="D29" s="72">
        <v>24107.279999999999</v>
      </c>
      <c r="E29" s="81">
        <v>175845.26</v>
      </c>
      <c r="G29" s="71" t="s">
        <v>49</v>
      </c>
      <c r="H29" s="72">
        <v>4670926.93</v>
      </c>
      <c r="I29" s="72">
        <v>4413953.37</v>
      </c>
      <c r="J29" s="72">
        <v>256973.56</v>
      </c>
      <c r="K29" s="79">
        <f>IF(ISERROR((H29-I29)/ABS(I29)),"",(H29-I29)/ABS(I29))</f>
        <v>5.8218458252539171E-2</v>
      </c>
      <c r="L29" s="72">
        <v>9400000</v>
      </c>
      <c r="M29" s="82">
        <f>H29/L29</f>
        <v>0.49690712021276595</v>
      </c>
      <c r="N29" s="78"/>
    </row>
    <row r="30" spans="1:14" ht="9" x14ac:dyDescent="0.15">
      <c r="A30" s="71" t="s">
        <v>67</v>
      </c>
      <c r="B30" s="72">
        <v>151504.54</v>
      </c>
      <c r="C30" s="72" t="s">
        <v>105</v>
      </c>
      <c r="D30" s="72" t="s">
        <v>105</v>
      </c>
      <c r="E30" s="81">
        <v>151504.54</v>
      </c>
      <c r="G30" s="71" t="s">
        <v>67</v>
      </c>
      <c r="H30" s="72">
        <v>1771204.08</v>
      </c>
      <c r="I30" s="72">
        <v>1803589.36</v>
      </c>
      <c r="J30" s="72">
        <v>-32385.279999999999</v>
      </c>
      <c r="K30" s="79">
        <f>IF(ISERROR((H30-I30)/ABS(I30)),"",(H30-I30)/ABS(I30))</f>
        <v>-1.7956016329570734E-2</v>
      </c>
      <c r="L30" s="72">
        <v>4150000</v>
      </c>
      <c r="M30" s="82">
        <f>H30/L30</f>
        <v>0.42679616385542168</v>
      </c>
      <c r="N30" s="78"/>
    </row>
    <row r="31" spans="1:14" ht="9" x14ac:dyDescent="0.15">
      <c r="A31" s="71" t="s">
        <v>1</v>
      </c>
      <c r="B31" s="72">
        <v>5176794.92</v>
      </c>
      <c r="C31" s="72">
        <v>213537.88</v>
      </c>
      <c r="D31" s="72">
        <v>30734.71</v>
      </c>
      <c r="E31" s="81">
        <v>4993991.75</v>
      </c>
      <c r="G31" s="71" t="s">
        <v>1</v>
      </c>
      <c r="H31" s="72">
        <v>-9270833.5600000005</v>
      </c>
      <c r="I31" s="72">
        <v>1589347.77</v>
      </c>
      <c r="J31" s="72">
        <v>-10860181.33</v>
      </c>
      <c r="K31" s="79">
        <f>IF(ISERROR((H31-I31)/ABS(I31)),"",(H31-I31)/ABS(I31))</f>
        <v>-6.8331057148052627</v>
      </c>
      <c r="L31" s="72">
        <v>160000000</v>
      </c>
      <c r="M31" s="82">
        <f>H31/L31</f>
        <v>-5.7942709750000002E-2</v>
      </c>
      <c r="N31" s="78"/>
    </row>
    <row r="32" spans="1:14" ht="5.0999999999999996" customHeight="1" x14ac:dyDescent="0.15">
      <c r="A32" s="80"/>
      <c r="B32" s="84"/>
      <c r="C32" s="84"/>
      <c r="D32" s="84"/>
      <c r="E32" s="83"/>
      <c r="G32" s="80"/>
      <c r="H32" s="84"/>
      <c r="I32" s="84"/>
      <c r="J32" s="84"/>
      <c r="K32" s="85"/>
      <c r="L32" s="84"/>
      <c r="M32" s="86"/>
      <c r="N32" s="78"/>
    </row>
    <row r="33" spans="1:14" ht="3" customHeight="1" x14ac:dyDescent="0.15">
      <c r="A33" s="71"/>
      <c r="B33" s="72"/>
      <c r="C33" s="72"/>
      <c r="D33" s="72"/>
      <c r="E33" s="81"/>
      <c r="G33" s="71"/>
      <c r="H33" s="72"/>
      <c r="I33" s="72"/>
      <c r="J33" s="72"/>
      <c r="K33" s="79"/>
      <c r="L33" s="72"/>
      <c r="M33" s="82"/>
      <c r="N33" s="78"/>
    </row>
    <row r="34" spans="1:14" s="11" customFormat="1" ht="9" x14ac:dyDescent="0.15">
      <c r="A34" s="73" t="s">
        <v>11</v>
      </c>
      <c r="B34" s="69">
        <v>17940728.010000002</v>
      </c>
      <c r="C34" s="69">
        <v>213537.88</v>
      </c>
      <c r="D34" s="69">
        <v>75976.160000000003</v>
      </c>
      <c r="E34" s="88">
        <v>17803166.289999999</v>
      </c>
      <c r="G34" s="73" t="s">
        <v>11</v>
      </c>
      <c r="H34" s="69">
        <v>31856378.829999998</v>
      </c>
      <c r="I34" s="69">
        <v>16460153.59</v>
      </c>
      <c r="J34" s="69">
        <v>15396225.24</v>
      </c>
      <c r="K34" s="89">
        <f>IF(ISERROR((H34-I34)/ABS(I34)),"",(H34-I34)/ABS(I34))</f>
        <v>0.93536340082231262</v>
      </c>
      <c r="L34" s="69">
        <v>190200000</v>
      </c>
      <c r="M34" s="90">
        <f>H34/L34</f>
        <v>0.16748884768664563</v>
      </c>
      <c r="N34" s="70"/>
    </row>
    <row r="35" spans="1:14" ht="3" customHeight="1" x14ac:dyDescent="0.15">
      <c r="A35" s="80"/>
      <c r="B35" s="84"/>
      <c r="C35" s="84"/>
      <c r="D35" s="84"/>
      <c r="E35" s="83"/>
      <c r="G35" s="80"/>
      <c r="H35" s="84"/>
      <c r="I35" s="84"/>
      <c r="J35" s="84"/>
      <c r="K35" s="85"/>
      <c r="L35" s="84"/>
      <c r="M35" s="86"/>
      <c r="N35" s="78"/>
    </row>
    <row r="36" spans="1:14" ht="5.0999999999999996" customHeight="1" x14ac:dyDescent="0.15">
      <c r="A36" s="80"/>
      <c r="B36" s="72"/>
      <c r="C36" s="72"/>
      <c r="D36" s="72"/>
      <c r="E36" s="81"/>
      <c r="G36" s="71"/>
      <c r="H36" s="72"/>
      <c r="I36" s="72"/>
      <c r="J36" s="72"/>
      <c r="K36" s="79"/>
      <c r="L36" s="72"/>
      <c r="M36" s="82"/>
      <c r="N36" s="78"/>
    </row>
    <row r="37" spans="1:14" ht="9" x14ac:dyDescent="0.15">
      <c r="A37" s="71" t="s">
        <v>68</v>
      </c>
      <c r="B37" s="72">
        <v>1972932.7</v>
      </c>
      <c r="C37" s="72" t="s">
        <v>105</v>
      </c>
      <c r="D37" s="72" t="s">
        <v>105</v>
      </c>
      <c r="E37" s="81">
        <v>1972932.7</v>
      </c>
      <c r="G37" s="71" t="s">
        <v>68</v>
      </c>
      <c r="H37" s="72">
        <v>7346014.1399999997</v>
      </c>
      <c r="I37" s="72">
        <v>4752048.5999999996</v>
      </c>
      <c r="J37" s="72">
        <v>2593965.54</v>
      </c>
      <c r="K37" s="79">
        <f>IF(ISERROR((H37-I37)/ABS(I37)),"",(H37-I37)/ABS(I37))</f>
        <v>0.54586258650637542</v>
      </c>
      <c r="L37" s="72">
        <v>12075000</v>
      </c>
      <c r="M37" s="82">
        <f>H37/L37</f>
        <v>0.60836556024844712</v>
      </c>
      <c r="N37" s="78"/>
    </row>
    <row r="38" spans="1:14" ht="9" x14ac:dyDescent="0.15">
      <c r="A38" s="71" t="s">
        <v>98</v>
      </c>
      <c r="B38" s="72">
        <v>3849808.12</v>
      </c>
      <c r="C38" s="72">
        <v>529.77</v>
      </c>
      <c r="D38" s="72" t="s">
        <v>105</v>
      </c>
      <c r="E38" s="81">
        <v>3849278.35</v>
      </c>
      <c r="G38" s="71" t="s">
        <v>98</v>
      </c>
      <c r="H38" s="72">
        <v>5968930.79</v>
      </c>
      <c r="I38" s="72">
        <v>3009653.67</v>
      </c>
      <c r="J38" s="72">
        <v>2959277.12</v>
      </c>
      <c r="K38" s="79">
        <f>IF(ISERROR((H38-I38)/ABS(I38)),"",(H38-I38)/ABS(I38))</f>
        <v>0.98326167874325554</v>
      </c>
      <c r="L38" s="72">
        <v>17100000</v>
      </c>
      <c r="M38" s="82">
        <f>H38/L38</f>
        <v>0.34906028011695905</v>
      </c>
      <c r="N38" s="78"/>
    </row>
    <row r="39" spans="1:14" ht="9" x14ac:dyDescent="0.15">
      <c r="A39" s="71" t="s">
        <v>69</v>
      </c>
      <c r="B39" s="72">
        <v>1085734.48</v>
      </c>
      <c r="C39" s="72" t="s">
        <v>105</v>
      </c>
      <c r="D39" s="72">
        <v>6.69</v>
      </c>
      <c r="E39" s="81">
        <v>1085741.17</v>
      </c>
      <c r="G39" s="71" t="s">
        <v>69</v>
      </c>
      <c r="H39" s="72">
        <v>3715353.94</v>
      </c>
      <c r="I39" s="72">
        <v>2694275.39</v>
      </c>
      <c r="J39" s="72">
        <v>1021078.55</v>
      </c>
      <c r="K39" s="79">
        <f>IF(ISERROR((H39-I39)/ABS(I39)),"",(H39-I39)/ABS(I39))</f>
        <v>0.37898076558536198</v>
      </c>
      <c r="L39" s="72">
        <v>6550000</v>
      </c>
      <c r="M39" s="82">
        <f>H39/L39</f>
        <v>0.56722960916030529</v>
      </c>
      <c r="N39" s="78"/>
    </row>
    <row r="40" spans="1:14" ht="9" x14ac:dyDescent="0.15">
      <c r="A40" s="71" t="s">
        <v>51</v>
      </c>
      <c r="B40" s="72" t="s">
        <v>105</v>
      </c>
      <c r="C40" s="72" t="s">
        <v>105</v>
      </c>
      <c r="D40" s="72" t="s">
        <v>105</v>
      </c>
      <c r="E40" s="81" t="s">
        <v>105</v>
      </c>
      <c r="G40" s="71" t="s">
        <v>51</v>
      </c>
      <c r="H40" s="72" t="s">
        <v>105</v>
      </c>
      <c r="I40" s="72" t="s">
        <v>105</v>
      </c>
      <c r="J40" s="72" t="s">
        <v>105</v>
      </c>
      <c r="K40" s="79" t="str">
        <f>IF(ISERROR((H40-I40)/ABS(I40)),"",(H40-I40)/ABS(I40))</f>
        <v/>
      </c>
      <c r="L40" s="72">
        <v>3150000</v>
      </c>
      <c r="M40" s="82"/>
      <c r="N40" s="78"/>
    </row>
    <row r="41" spans="1:14" ht="9" x14ac:dyDescent="0.15">
      <c r="A41" s="71" t="s">
        <v>70</v>
      </c>
      <c r="B41" s="72">
        <v>1218172.76</v>
      </c>
      <c r="C41" s="72">
        <v>28256.7</v>
      </c>
      <c r="D41" s="72">
        <v>78.81</v>
      </c>
      <c r="E41" s="81">
        <v>1189994.8700000001</v>
      </c>
      <c r="G41" s="71" t="s">
        <v>70</v>
      </c>
      <c r="H41" s="72">
        <v>2963297.7</v>
      </c>
      <c r="I41" s="72">
        <v>2642604.91</v>
      </c>
      <c r="J41" s="72">
        <v>320692.78999999998</v>
      </c>
      <c r="K41" s="79">
        <f>IF(ISERROR((H41-I41)/ABS(I41)),"",(H41-I41)/ABS(I41))</f>
        <v>0.12135479987434067</v>
      </c>
      <c r="L41" s="72">
        <v>5322450</v>
      </c>
      <c r="M41" s="82">
        <f>H41/L41</f>
        <v>0.55675444579094213</v>
      </c>
      <c r="N41" s="78"/>
    </row>
    <row r="42" spans="1:14" ht="9" x14ac:dyDescent="0.15">
      <c r="A42" s="71" t="s">
        <v>56</v>
      </c>
      <c r="B42" s="72"/>
      <c r="C42" s="72"/>
      <c r="D42" s="72"/>
      <c r="E42" s="81"/>
      <c r="G42" s="71" t="s">
        <v>56</v>
      </c>
      <c r="H42" s="72"/>
      <c r="I42" s="72"/>
      <c r="J42" s="72"/>
      <c r="K42" s="79"/>
      <c r="L42" s="72"/>
      <c r="M42" s="82"/>
      <c r="N42" s="78"/>
    </row>
    <row r="43" spans="1:14" ht="5.0999999999999996" customHeight="1" x14ac:dyDescent="0.15">
      <c r="A43" s="80"/>
      <c r="B43" s="84"/>
      <c r="C43" s="84"/>
      <c r="D43" s="84"/>
      <c r="E43" s="83"/>
      <c r="G43" s="80"/>
      <c r="H43" s="84"/>
      <c r="I43" s="84"/>
      <c r="J43" s="84"/>
      <c r="K43" s="85"/>
      <c r="L43" s="84"/>
      <c r="M43" s="86"/>
      <c r="N43" s="78"/>
    </row>
    <row r="44" spans="1:14" ht="3" customHeight="1" x14ac:dyDescent="0.15">
      <c r="A44" s="71"/>
      <c r="B44" s="72"/>
      <c r="C44" s="72"/>
      <c r="D44" s="72"/>
      <c r="E44" s="81"/>
      <c r="G44" s="71"/>
      <c r="H44" s="72"/>
      <c r="I44" s="72"/>
      <c r="J44" s="72"/>
      <c r="K44" s="79"/>
      <c r="L44" s="72"/>
      <c r="M44" s="82"/>
      <c r="N44" s="78"/>
    </row>
    <row r="45" spans="1:14" s="11" customFormat="1" ht="9" x14ac:dyDescent="0.15">
      <c r="A45" s="73" t="s">
        <v>37</v>
      </c>
      <c r="B45" s="69">
        <v>93322843.340000004</v>
      </c>
      <c r="C45" s="69">
        <v>15333059.98</v>
      </c>
      <c r="D45" s="69">
        <v>1362632.76</v>
      </c>
      <c r="E45" s="88">
        <v>79352416.120000005</v>
      </c>
      <c r="G45" s="73" t="s">
        <v>37</v>
      </c>
      <c r="H45" s="69">
        <v>382077693.30000001</v>
      </c>
      <c r="I45" s="69">
        <v>309707288.67000002</v>
      </c>
      <c r="J45" s="69">
        <v>72370404.629999995</v>
      </c>
      <c r="K45" s="89">
        <f>IF(ISERROR((H45-I45)/ABS(I45)),"",(H45-I45)/ABS(I45))</f>
        <v>0.23367355976924478</v>
      </c>
      <c r="L45" s="69">
        <v>1055197450</v>
      </c>
      <c r="M45" s="90">
        <f>H45/L45</f>
        <v>0.3620911833136064</v>
      </c>
      <c r="N45" s="70"/>
    </row>
    <row r="46" spans="1:14" ht="3" customHeight="1" x14ac:dyDescent="0.15">
      <c r="A46" s="80"/>
      <c r="B46" s="84"/>
      <c r="C46" s="84"/>
      <c r="D46" s="84"/>
      <c r="E46" s="83"/>
      <c r="G46" s="80"/>
      <c r="H46" s="84"/>
      <c r="I46" s="84"/>
      <c r="J46" s="84"/>
      <c r="K46" s="85"/>
      <c r="L46" s="84"/>
      <c r="M46" s="86"/>
      <c r="N46" s="78"/>
    </row>
    <row r="47" spans="1:14" ht="5.0999999999999996" customHeight="1" x14ac:dyDescent="0.15">
      <c r="A47" s="71"/>
      <c r="B47" s="72"/>
      <c r="C47" s="72"/>
      <c r="D47" s="72"/>
      <c r="E47" s="81"/>
      <c r="G47" s="71"/>
      <c r="H47" s="72"/>
      <c r="I47" s="72"/>
      <c r="J47" s="72"/>
      <c r="K47" s="79"/>
      <c r="L47" s="72"/>
      <c r="M47" s="82"/>
      <c r="N47" s="78"/>
    </row>
    <row r="48" spans="1:14" ht="9" x14ac:dyDescent="0.15">
      <c r="A48" s="71" t="s">
        <v>86</v>
      </c>
      <c r="B48" s="72">
        <v>51122524.469999999</v>
      </c>
      <c r="C48" s="72">
        <v>49862270.509999998</v>
      </c>
      <c r="D48" s="72">
        <v>1258590.73</v>
      </c>
      <c r="E48" s="81">
        <v>2518844.69</v>
      </c>
      <c r="G48" s="71" t="s">
        <v>86</v>
      </c>
      <c r="H48" s="72">
        <v>274758357.22000003</v>
      </c>
      <c r="I48" s="72">
        <v>260574699.37</v>
      </c>
      <c r="J48" s="72">
        <v>14183657.85</v>
      </c>
      <c r="K48" s="79">
        <f>IF(ISERROR((H48-I48)/ABS(I48)),"",(H48-I48)/ABS(I48))</f>
        <v>5.4432214195362476E-2</v>
      </c>
      <c r="L48" s="72">
        <v>655561440</v>
      </c>
      <c r="M48" s="82">
        <f>H48/L48</f>
        <v>0.4191191556660197</v>
      </c>
      <c r="N48" s="78"/>
    </row>
    <row r="49" spans="1:14" ht="9" x14ac:dyDescent="0.15">
      <c r="A49" s="71" t="s">
        <v>71</v>
      </c>
      <c r="B49" s="72">
        <v>1810607.47</v>
      </c>
      <c r="C49" s="72" t="s">
        <v>105</v>
      </c>
      <c r="D49" s="72">
        <v>260.12</v>
      </c>
      <c r="E49" s="81">
        <v>1810867.59</v>
      </c>
      <c r="G49" s="71" t="s">
        <v>71</v>
      </c>
      <c r="H49" s="72">
        <v>9168651.4100000001</v>
      </c>
      <c r="I49" s="72">
        <v>8208807.4900000002</v>
      </c>
      <c r="J49" s="72">
        <v>959843.92</v>
      </c>
      <c r="K49" s="79">
        <f>IF(ISERROR((H49-I49)/ABS(I49)),"",(H49-I49)/ABS(I49))</f>
        <v>0.11692854548840198</v>
      </c>
      <c r="L49" s="72">
        <v>17300000</v>
      </c>
      <c r="M49" s="82">
        <f>H49/L49</f>
        <v>0.5299798502890174</v>
      </c>
      <c r="N49" s="78"/>
    </row>
    <row r="50" spans="1:14" ht="9" x14ac:dyDescent="0.15">
      <c r="A50" s="71" t="s">
        <v>52</v>
      </c>
      <c r="B50" s="72">
        <v>609312.92000000004</v>
      </c>
      <c r="C50" s="72">
        <v>680.28</v>
      </c>
      <c r="D50" s="72">
        <v>4976.84</v>
      </c>
      <c r="E50" s="81">
        <v>613609.48</v>
      </c>
      <c r="G50" s="71" t="s">
        <v>52</v>
      </c>
      <c r="H50" s="72">
        <v>3096266.71</v>
      </c>
      <c r="I50" s="72">
        <v>2586707.25</v>
      </c>
      <c r="J50" s="72">
        <v>509559.46</v>
      </c>
      <c r="K50" s="79">
        <f>IF(ISERROR((H50-I50)/ABS(I50)),"",(H50-I50)/ABS(I50))</f>
        <v>0.19699154591227899</v>
      </c>
      <c r="L50" s="72">
        <v>5400000</v>
      </c>
      <c r="M50" s="82">
        <f>H50/L50</f>
        <v>0.57338272407407409</v>
      </c>
      <c r="N50" s="78"/>
    </row>
    <row r="51" spans="1:14" ht="9" x14ac:dyDescent="0.15">
      <c r="A51" s="71" t="s">
        <v>72</v>
      </c>
      <c r="B51" s="72">
        <v>510018.3</v>
      </c>
      <c r="C51" s="72">
        <v>8970.39</v>
      </c>
      <c r="D51" s="72" t="s">
        <v>105</v>
      </c>
      <c r="E51" s="81">
        <v>501047.91</v>
      </c>
      <c r="G51" s="71" t="s">
        <v>72</v>
      </c>
      <c r="H51" s="72">
        <v>2293926.7999999998</v>
      </c>
      <c r="I51" s="72">
        <v>1698277.76</v>
      </c>
      <c r="J51" s="72">
        <v>595649.04</v>
      </c>
      <c r="K51" s="79">
        <f>IF(ISERROR((H51-I51)/ABS(I51)),"",(H51-I51)/ABS(I51))</f>
        <v>0.35073711381582234</v>
      </c>
      <c r="L51" s="72">
        <v>3450000</v>
      </c>
      <c r="M51" s="82">
        <f>H51/L51</f>
        <v>0.6649063188405796</v>
      </c>
      <c r="N51" s="78"/>
    </row>
    <row r="52" spans="1:14" ht="9" x14ac:dyDescent="0.15">
      <c r="A52" s="71" t="s">
        <v>73</v>
      </c>
      <c r="B52" s="72"/>
      <c r="C52" s="72"/>
      <c r="D52" s="72"/>
      <c r="E52" s="81"/>
      <c r="G52" s="71" t="s">
        <v>73</v>
      </c>
      <c r="H52" s="72"/>
      <c r="I52" s="72"/>
      <c r="J52" s="72"/>
      <c r="K52" s="79"/>
      <c r="L52" s="72"/>
      <c r="M52" s="82"/>
      <c r="N52" s="78"/>
    </row>
    <row r="53" spans="1:14" ht="9" x14ac:dyDescent="0.15">
      <c r="A53" s="71" t="s">
        <v>53</v>
      </c>
      <c r="B53" s="72">
        <v>228108.18</v>
      </c>
      <c r="C53" s="72" t="s">
        <v>105</v>
      </c>
      <c r="D53" s="72" t="s">
        <v>105</v>
      </c>
      <c r="E53" s="81">
        <v>228108.18</v>
      </c>
      <c r="G53" s="71" t="s">
        <v>53</v>
      </c>
      <c r="H53" s="72">
        <v>544443.81000000006</v>
      </c>
      <c r="I53" s="72">
        <v>590979.29</v>
      </c>
      <c r="J53" s="72">
        <v>-46535.48</v>
      </c>
      <c r="K53" s="79">
        <f>IF(ISERROR((H53-I53)/ABS(I53)),"",(H53-I53)/ABS(I53))</f>
        <v>-7.8742996222422576E-2</v>
      </c>
      <c r="L53" s="72">
        <v>1500800</v>
      </c>
      <c r="M53" s="82">
        <f>H53/L53</f>
        <v>0.36276906316631136</v>
      </c>
      <c r="N53" s="78"/>
    </row>
    <row r="54" spans="1:14" ht="9" x14ac:dyDescent="0.15">
      <c r="A54" s="71" t="s">
        <v>54</v>
      </c>
      <c r="B54" s="72">
        <v>9613.4599999999991</v>
      </c>
      <c r="C54" s="72" t="s">
        <v>105</v>
      </c>
      <c r="D54" s="72" t="s">
        <v>105</v>
      </c>
      <c r="E54" s="81">
        <v>9613.4599999999991</v>
      </c>
      <c r="G54" s="71" t="s">
        <v>54</v>
      </c>
      <c r="H54" s="72">
        <v>25939.79</v>
      </c>
      <c r="I54" s="72">
        <v>13999.91</v>
      </c>
      <c r="J54" s="72">
        <v>11939.88</v>
      </c>
      <c r="K54" s="79">
        <f t="shared" ref="K54:K65" si="2">IF(ISERROR((H54-I54)/ABS(I54)),"",(H54-I54)/ABS(I54))</f>
        <v>0.85285405406177617</v>
      </c>
      <c r="L54" s="72">
        <v>22366</v>
      </c>
      <c r="M54" s="82">
        <f>H54/L54</f>
        <v>1.1597867298578199</v>
      </c>
      <c r="N54" s="78"/>
    </row>
    <row r="55" spans="1:14" ht="9" x14ac:dyDescent="0.15">
      <c r="A55" s="71" t="s">
        <v>4</v>
      </c>
      <c r="B55" s="72"/>
      <c r="C55" s="72"/>
      <c r="D55" s="72"/>
      <c r="E55" s="81"/>
      <c r="G55" s="71" t="s">
        <v>4</v>
      </c>
      <c r="H55" s="72"/>
      <c r="I55" s="72"/>
      <c r="J55" s="72"/>
      <c r="K55" s="79" t="str">
        <f t="shared" si="2"/>
        <v/>
      </c>
      <c r="L55" s="72"/>
      <c r="M55" s="82"/>
      <c r="N55" s="78"/>
    </row>
    <row r="56" spans="1:14" ht="9" x14ac:dyDescent="0.15">
      <c r="A56" s="71" t="s">
        <v>63</v>
      </c>
      <c r="B56" s="72">
        <v>10504444.48</v>
      </c>
      <c r="C56" s="72">
        <v>539314.02</v>
      </c>
      <c r="D56" s="72" t="s">
        <v>105</v>
      </c>
      <c r="E56" s="81">
        <v>9965130.4600000009</v>
      </c>
      <c r="G56" s="71" t="s">
        <v>63</v>
      </c>
      <c r="H56" s="72">
        <v>82821141.510000005</v>
      </c>
      <c r="I56" s="72">
        <v>84327328.420000002</v>
      </c>
      <c r="J56" s="72">
        <v>-1506186.91</v>
      </c>
      <c r="K56" s="79">
        <f t="shared" si="2"/>
        <v>-1.7861195631602298E-2</v>
      </c>
      <c r="L56" s="72">
        <v>219375360</v>
      </c>
      <c r="M56" s="82">
        <f>H56/L56</f>
        <v>0.37753164945233597</v>
      </c>
      <c r="N56" s="78"/>
    </row>
    <row r="57" spans="1:14" ht="9" x14ac:dyDescent="0.15">
      <c r="A57" s="71" t="s">
        <v>47</v>
      </c>
      <c r="B57" s="72">
        <v>218.76</v>
      </c>
      <c r="C57" s="72" t="s">
        <v>105</v>
      </c>
      <c r="D57" s="72" t="s">
        <v>105</v>
      </c>
      <c r="E57" s="81">
        <v>218.76</v>
      </c>
      <c r="G57" s="71" t="s">
        <v>47</v>
      </c>
      <c r="H57" s="72">
        <v>-189758.01</v>
      </c>
      <c r="I57" s="72">
        <v>-82596.179999999993</v>
      </c>
      <c r="J57" s="72">
        <v>-107161.83</v>
      </c>
      <c r="K57" s="79">
        <f t="shared" si="2"/>
        <v>-1.2974187183959358</v>
      </c>
      <c r="L57" s="72">
        <v>342281</v>
      </c>
      <c r="M57" s="82">
        <f t="shared" ref="M57:M65" si="3">H57/L57</f>
        <v>-0.55439247285125381</v>
      </c>
      <c r="N57" s="78"/>
    </row>
    <row r="58" spans="1:14" ht="9" x14ac:dyDescent="0.15">
      <c r="A58" s="71" t="s">
        <v>55</v>
      </c>
      <c r="B58" s="72">
        <v>3752824.54</v>
      </c>
      <c r="C58" s="72" t="s">
        <v>105</v>
      </c>
      <c r="D58" s="72" t="s">
        <v>105</v>
      </c>
      <c r="E58" s="81">
        <v>3752824.54</v>
      </c>
      <c r="G58" s="71" t="s">
        <v>55</v>
      </c>
      <c r="H58" s="72">
        <v>20138988.420000002</v>
      </c>
      <c r="I58" s="72">
        <v>19039786.030000001</v>
      </c>
      <c r="J58" s="72">
        <v>1099202.3899999999</v>
      </c>
      <c r="K58" s="79">
        <f t="shared" si="2"/>
        <v>5.7731866748294572E-2</v>
      </c>
      <c r="L58" s="72">
        <v>58889724</v>
      </c>
      <c r="M58" s="82">
        <f t="shared" si="3"/>
        <v>0.34197797259161888</v>
      </c>
      <c r="N58" s="78"/>
    </row>
    <row r="59" spans="1:14" ht="9" x14ac:dyDescent="0.15">
      <c r="A59" s="71" t="s">
        <v>5</v>
      </c>
      <c r="B59" s="72">
        <v>36669.199999999997</v>
      </c>
      <c r="C59" s="72" t="s">
        <v>105</v>
      </c>
      <c r="D59" s="72" t="s">
        <v>105</v>
      </c>
      <c r="E59" s="81">
        <v>36669.199999999997</v>
      </c>
      <c r="G59" s="71" t="s">
        <v>5</v>
      </c>
      <c r="H59" s="72">
        <v>253212.19</v>
      </c>
      <c r="I59" s="72">
        <v>140045.59</v>
      </c>
      <c r="J59" s="72">
        <v>113166.6</v>
      </c>
      <c r="K59" s="79">
        <f t="shared" si="2"/>
        <v>0.80806971501209002</v>
      </c>
      <c r="L59" s="72">
        <v>513421</v>
      </c>
      <c r="M59" s="82">
        <f t="shared" si="3"/>
        <v>0.49318627403242177</v>
      </c>
      <c r="N59" s="78"/>
    </row>
    <row r="60" spans="1:14" ht="9" x14ac:dyDescent="0.15">
      <c r="A60" s="71" t="s">
        <v>44</v>
      </c>
      <c r="B60" s="72">
        <v>1043248.92</v>
      </c>
      <c r="C60" s="72" t="s">
        <v>105</v>
      </c>
      <c r="D60" s="72" t="s">
        <v>105</v>
      </c>
      <c r="E60" s="81">
        <v>1043248.92</v>
      </c>
      <c r="G60" s="71" t="s">
        <v>44</v>
      </c>
      <c r="H60" s="72">
        <v>5360059.0999999996</v>
      </c>
      <c r="I60" s="72">
        <v>5229604.32</v>
      </c>
      <c r="J60" s="72">
        <v>130454.78</v>
      </c>
      <c r="K60" s="79">
        <f t="shared" si="2"/>
        <v>2.4945439849261737E-2</v>
      </c>
      <c r="L60" s="72">
        <v>10986852</v>
      </c>
      <c r="M60" s="82">
        <f t="shared" si="3"/>
        <v>0.48786122721958936</v>
      </c>
      <c r="N60" s="78"/>
    </row>
    <row r="61" spans="1:14" ht="9" x14ac:dyDescent="0.15">
      <c r="A61" s="71" t="s">
        <v>74</v>
      </c>
      <c r="B61" s="72"/>
      <c r="C61" s="72"/>
      <c r="D61" s="72"/>
      <c r="E61" s="81"/>
      <c r="G61" s="71" t="s">
        <v>74</v>
      </c>
      <c r="H61" s="72"/>
      <c r="I61" s="72"/>
      <c r="J61" s="72"/>
      <c r="K61" s="79" t="str">
        <f t="shared" si="2"/>
        <v/>
      </c>
      <c r="L61" s="72"/>
      <c r="M61" s="82"/>
      <c r="N61" s="78"/>
    </row>
    <row r="62" spans="1:14" ht="9" x14ac:dyDescent="0.15">
      <c r="A62" s="71" t="s">
        <v>75</v>
      </c>
      <c r="B62" s="72">
        <v>835518.88</v>
      </c>
      <c r="C62" s="72" t="s">
        <v>105</v>
      </c>
      <c r="D62" s="72" t="s">
        <v>105</v>
      </c>
      <c r="E62" s="81">
        <v>835518.88</v>
      </c>
      <c r="G62" s="71" t="s">
        <v>75</v>
      </c>
      <c r="H62" s="72">
        <v>4140231.76</v>
      </c>
      <c r="I62" s="72">
        <v>4437897.37</v>
      </c>
      <c r="J62" s="72">
        <v>-297665.61</v>
      </c>
      <c r="K62" s="79">
        <f t="shared" si="2"/>
        <v>-6.7073567769324133E-2</v>
      </c>
      <c r="L62" s="72">
        <v>10725000</v>
      </c>
      <c r="M62" s="82">
        <f t="shared" si="3"/>
        <v>0.38603559533799531</v>
      </c>
      <c r="N62" s="78"/>
    </row>
    <row r="63" spans="1:14" ht="9" x14ac:dyDescent="0.15">
      <c r="A63" s="71" t="s">
        <v>76</v>
      </c>
      <c r="B63" s="72" t="s">
        <v>105</v>
      </c>
      <c r="C63" s="72" t="s">
        <v>105</v>
      </c>
      <c r="D63" s="72" t="s">
        <v>105</v>
      </c>
      <c r="E63" s="81" t="s">
        <v>105</v>
      </c>
      <c r="G63" s="71" t="s">
        <v>76</v>
      </c>
      <c r="H63" s="72">
        <v>833973.53</v>
      </c>
      <c r="I63" s="72">
        <v>798733.09</v>
      </c>
      <c r="J63" s="72">
        <v>35240.44</v>
      </c>
      <c r="K63" s="79">
        <f t="shared" si="2"/>
        <v>4.4120420752820022E-2</v>
      </c>
      <c r="L63" s="72">
        <v>1650000</v>
      </c>
      <c r="M63" s="82">
        <f t="shared" si="3"/>
        <v>0.50543850303030302</v>
      </c>
      <c r="N63" s="78"/>
    </row>
    <row r="64" spans="1:14" ht="9" x14ac:dyDescent="0.15">
      <c r="A64" s="71" t="s">
        <v>77</v>
      </c>
      <c r="B64" s="72">
        <v>68121.210000000006</v>
      </c>
      <c r="C64" s="72" t="s">
        <v>105</v>
      </c>
      <c r="D64" s="72" t="s">
        <v>105</v>
      </c>
      <c r="E64" s="81">
        <v>68121.210000000006</v>
      </c>
      <c r="G64" s="71" t="s">
        <v>77</v>
      </c>
      <c r="H64" s="72">
        <v>162322.13</v>
      </c>
      <c r="I64" s="72">
        <v>141580.69</v>
      </c>
      <c r="J64" s="72">
        <v>20741.439999999999</v>
      </c>
      <c r="K64" s="79">
        <f t="shared" si="2"/>
        <v>0.14649907413221394</v>
      </c>
      <c r="L64" s="72">
        <v>300000</v>
      </c>
      <c r="M64" s="82">
        <f t="shared" si="3"/>
        <v>0.54107376666666673</v>
      </c>
      <c r="N64" s="78"/>
    </row>
    <row r="65" spans="1:14" ht="9" x14ac:dyDescent="0.15">
      <c r="A65" s="71" t="s">
        <v>56</v>
      </c>
      <c r="B65" s="72" t="s">
        <v>105</v>
      </c>
      <c r="C65" s="72">
        <v>1065037.17</v>
      </c>
      <c r="D65" s="72" t="s">
        <v>105</v>
      </c>
      <c r="E65" s="81">
        <v>-1065037.17</v>
      </c>
      <c r="G65" s="71" t="s">
        <v>56</v>
      </c>
      <c r="H65" s="72">
        <v>-1630960.5</v>
      </c>
      <c r="I65" s="72">
        <v>-799571.91</v>
      </c>
      <c r="J65" s="72">
        <v>-831388.59</v>
      </c>
      <c r="K65" s="79">
        <f t="shared" si="2"/>
        <v>-1.0397921432732673</v>
      </c>
      <c r="L65" s="72">
        <v>-1479600</v>
      </c>
      <c r="M65" s="82">
        <f t="shared" si="3"/>
        <v>1.1022982562854826</v>
      </c>
      <c r="N65" s="78"/>
    </row>
    <row r="66" spans="1:14" ht="5.0999999999999996" customHeight="1" x14ac:dyDescent="0.15">
      <c r="A66" s="80"/>
      <c r="B66" s="84"/>
      <c r="C66" s="84"/>
      <c r="D66" s="84"/>
      <c r="E66" s="83"/>
      <c r="G66" s="80"/>
      <c r="H66" s="84"/>
      <c r="I66" s="84"/>
      <c r="J66" s="84"/>
      <c r="K66" s="85"/>
      <c r="L66" s="84"/>
      <c r="M66" s="86"/>
      <c r="N66" s="78"/>
    </row>
    <row r="67" spans="1:14" ht="3" customHeight="1" x14ac:dyDescent="0.15">
      <c r="A67" s="71"/>
      <c r="B67" s="72"/>
      <c r="C67" s="72"/>
      <c r="D67" s="72"/>
      <c r="E67" s="81"/>
      <c r="G67" s="71"/>
      <c r="H67" s="72"/>
      <c r="I67" s="72"/>
      <c r="J67" s="72"/>
      <c r="K67" s="79"/>
      <c r="L67" s="72"/>
      <c r="M67" s="82"/>
      <c r="N67" s="78"/>
    </row>
    <row r="68" spans="1:14" s="11" customFormat="1" ht="9" x14ac:dyDescent="0.15">
      <c r="A68" s="73" t="s">
        <v>10</v>
      </c>
      <c r="B68" s="69">
        <v>70531230.790000007</v>
      </c>
      <c r="C68" s="69">
        <v>51476272.369999997</v>
      </c>
      <c r="D68" s="69">
        <v>1263827.69</v>
      </c>
      <c r="E68" s="88">
        <v>20318786.109999999</v>
      </c>
      <c r="G68" s="73" t="s">
        <v>10</v>
      </c>
      <c r="H68" s="69">
        <v>401776795.87</v>
      </c>
      <c r="I68" s="69">
        <v>386906278.49000001</v>
      </c>
      <c r="J68" s="69">
        <v>14870517.380000001</v>
      </c>
      <c r="K68" s="89">
        <f>IF(ISERROR((H68-I68)/ABS(I68)),"",(H68-I68)/ABS(I68))</f>
        <v>3.8434417342711434E-2</v>
      </c>
      <c r="L68" s="69">
        <v>984537644</v>
      </c>
      <c r="M68" s="90">
        <f>H68/L68</f>
        <v>0.40808677892462586</v>
      </c>
      <c r="N68" s="70"/>
    </row>
    <row r="69" spans="1:14" ht="3" customHeight="1" x14ac:dyDescent="0.15">
      <c r="A69" s="80"/>
      <c r="B69" s="84"/>
      <c r="C69" s="84"/>
      <c r="D69" s="84"/>
      <c r="E69" s="83"/>
      <c r="G69" s="91"/>
      <c r="H69" s="84"/>
      <c r="I69" s="84"/>
      <c r="J69" s="84"/>
      <c r="K69" s="85"/>
      <c r="L69" s="84"/>
      <c r="M69" s="86"/>
      <c r="N69" s="78"/>
    </row>
    <row r="70" spans="1:14" ht="5.0999999999999996" customHeight="1" x14ac:dyDescent="0.15">
      <c r="A70" s="71"/>
      <c r="B70" s="72"/>
      <c r="C70" s="72"/>
      <c r="D70" s="72"/>
      <c r="E70" s="81"/>
      <c r="G70" s="80"/>
      <c r="H70" s="72"/>
      <c r="I70" s="72"/>
      <c r="J70" s="72"/>
      <c r="K70" s="79"/>
      <c r="L70" s="72"/>
      <c r="M70" s="82"/>
      <c r="N70" s="78"/>
    </row>
    <row r="71" spans="1:14" ht="9" x14ac:dyDescent="0.15">
      <c r="A71" s="71" t="s">
        <v>6</v>
      </c>
      <c r="B71" s="72" t="s">
        <v>105</v>
      </c>
      <c r="C71" s="72" t="s">
        <v>105</v>
      </c>
      <c r="D71" s="72" t="s">
        <v>105</v>
      </c>
      <c r="E71" s="81" t="s">
        <v>105</v>
      </c>
      <c r="G71" s="71" t="s">
        <v>6</v>
      </c>
      <c r="H71" s="72">
        <v>357332.6</v>
      </c>
      <c r="I71" s="72">
        <v>372537.31</v>
      </c>
      <c r="J71" s="72">
        <v>-15204.71</v>
      </c>
      <c r="K71" s="79">
        <f t="shared" ref="K71:K73" si="4">IF(ISERROR((H71-I71)/ABS(I71)),"",(H71-I71)/ABS(I71))</f>
        <v>-4.081392545621812E-2</v>
      </c>
      <c r="L71" s="72">
        <v>700000</v>
      </c>
      <c r="M71" s="82">
        <f>H71/L71</f>
        <v>0.51047514285714279</v>
      </c>
      <c r="N71" s="78"/>
    </row>
    <row r="72" spans="1:14" ht="9" x14ac:dyDescent="0.15">
      <c r="A72" s="71" t="s">
        <v>78</v>
      </c>
      <c r="B72" s="72">
        <v>27075.27</v>
      </c>
      <c r="C72" s="72">
        <v>1395.26</v>
      </c>
      <c r="D72" s="72">
        <v>61740.56</v>
      </c>
      <c r="E72" s="81">
        <v>87420.57</v>
      </c>
      <c r="G72" s="71" t="s">
        <v>78</v>
      </c>
      <c r="H72" s="72">
        <v>1306105.6000000001</v>
      </c>
      <c r="I72" s="72">
        <v>1243417.45</v>
      </c>
      <c r="J72" s="72">
        <v>62688.15</v>
      </c>
      <c r="K72" s="79">
        <f t="shared" si="4"/>
        <v>5.0416012739728032E-2</v>
      </c>
      <c r="L72" s="72">
        <v>5050000</v>
      </c>
      <c r="M72" s="82">
        <f>H72/L72</f>
        <v>0.25863477227722775</v>
      </c>
      <c r="N72" s="78"/>
    </row>
    <row r="73" spans="1:14" ht="9" x14ac:dyDescent="0.15">
      <c r="A73" s="71" t="s">
        <v>57</v>
      </c>
      <c r="B73" s="72" t="s">
        <v>105</v>
      </c>
      <c r="C73" s="72" t="s">
        <v>105</v>
      </c>
      <c r="D73" s="72" t="s">
        <v>105</v>
      </c>
      <c r="E73" s="81" t="s">
        <v>105</v>
      </c>
      <c r="G73" s="71" t="s">
        <v>57</v>
      </c>
      <c r="H73" s="72">
        <v>301894.33</v>
      </c>
      <c r="I73" s="72">
        <v>263099.61</v>
      </c>
      <c r="J73" s="72">
        <v>38794.720000000001</v>
      </c>
      <c r="K73" s="79">
        <f t="shared" si="4"/>
        <v>0.14745259409544556</v>
      </c>
      <c r="L73" s="72">
        <v>525000</v>
      </c>
      <c r="M73" s="82">
        <f>H73/L73</f>
        <v>0.57503681904761905</v>
      </c>
      <c r="N73" s="78"/>
    </row>
    <row r="74" spans="1:14" ht="5.0999999999999996" customHeight="1" x14ac:dyDescent="0.15">
      <c r="A74" s="80"/>
      <c r="B74" s="84"/>
      <c r="C74" s="84"/>
      <c r="D74" s="84"/>
      <c r="E74" s="83"/>
      <c r="G74" s="80"/>
      <c r="H74" s="84"/>
      <c r="I74" s="84"/>
      <c r="J74" s="84"/>
      <c r="K74" s="85"/>
      <c r="L74" s="84"/>
      <c r="M74" s="86"/>
      <c r="N74" s="78"/>
    </row>
    <row r="75" spans="1:14" ht="3" customHeight="1" x14ac:dyDescent="0.15">
      <c r="A75" s="71"/>
      <c r="B75" s="72"/>
      <c r="C75" s="72"/>
      <c r="D75" s="72"/>
      <c r="E75" s="81"/>
      <c r="G75" s="71"/>
      <c r="H75" s="72"/>
      <c r="I75" s="72"/>
      <c r="J75" s="72"/>
      <c r="K75" s="79"/>
      <c r="L75" s="72"/>
      <c r="M75" s="82"/>
      <c r="N75" s="78"/>
    </row>
    <row r="76" spans="1:14" s="11" customFormat="1" ht="9" x14ac:dyDescent="0.15">
      <c r="A76" s="73" t="s">
        <v>79</v>
      </c>
      <c r="B76" s="69">
        <v>27075.27</v>
      </c>
      <c r="C76" s="69">
        <v>1395.26</v>
      </c>
      <c r="D76" s="69">
        <v>61740.56</v>
      </c>
      <c r="E76" s="88">
        <v>87420.57</v>
      </c>
      <c r="G76" s="73" t="s">
        <v>79</v>
      </c>
      <c r="H76" s="69">
        <v>1965332.53</v>
      </c>
      <c r="I76" s="69">
        <v>1879054.37</v>
      </c>
      <c r="J76" s="69">
        <v>86278.16</v>
      </c>
      <c r="K76" s="89">
        <f>IF(ISERROR((H76-I76)/ABS(I76)),"",(H76-I76)/ABS(I76))</f>
        <v>4.5915733667674506E-2</v>
      </c>
      <c r="L76" s="69">
        <v>6275000</v>
      </c>
      <c r="M76" s="90">
        <f>H76/L76</f>
        <v>0.31320040318725101</v>
      </c>
      <c r="N76" s="70"/>
    </row>
    <row r="77" spans="1:14" ht="3" customHeight="1" x14ac:dyDescent="0.15">
      <c r="A77" s="80"/>
      <c r="B77" s="84"/>
      <c r="C77" s="84"/>
      <c r="D77" s="84"/>
      <c r="E77" s="83"/>
      <c r="G77" s="80"/>
      <c r="H77" s="84"/>
      <c r="I77" s="84"/>
      <c r="J77" s="84"/>
      <c r="K77" s="85"/>
      <c r="L77" s="84"/>
      <c r="M77" s="86"/>
      <c r="N77" s="78"/>
    </row>
    <row r="78" spans="1:14" ht="5.0999999999999996" customHeight="1" x14ac:dyDescent="0.15">
      <c r="A78" s="71"/>
      <c r="B78" s="72"/>
      <c r="C78" s="72"/>
      <c r="D78" s="72"/>
      <c r="E78" s="81"/>
      <c r="G78" s="71"/>
      <c r="H78" s="72"/>
      <c r="I78" s="72"/>
      <c r="J78" s="72"/>
      <c r="K78" s="79"/>
      <c r="L78" s="72"/>
      <c r="M78" s="82"/>
      <c r="N78" s="78"/>
    </row>
    <row r="79" spans="1:14" ht="9" x14ac:dyDescent="0.15">
      <c r="A79" s="71" t="s">
        <v>7</v>
      </c>
      <c r="B79" s="72">
        <v>142274.81</v>
      </c>
      <c r="C79" s="72" t="s">
        <v>105</v>
      </c>
      <c r="D79" s="72" t="s">
        <v>105</v>
      </c>
      <c r="E79" s="81">
        <v>142274.81</v>
      </c>
      <c r="G79" s="71" t="s">
        <v>7</v>
      </c>
      <c r="H79" s="72">
        <v>964312.43</v>
      </c>
      <c r="I79" s="72">
        <v>633360.4</v>
      </c>
      <c r="J79" s="72">
        <v>330952.03000000003</v>
      </c>
      <c r="K79" s="79">
        <f>IF(ISERROR((H79-I79)/ABS(I79)),"",(H79-I79)/ABS(I79))</f>
        <v>0.52253350541018984</v>
      </c>
      <c r="L79" s="72">
        <v>1875000</v>
      </c>
      <c r="M79" s="82">
        <f>H79/L79</f>
        <v>0.51429996266666667</v>
      </c>
      <c r="N79" s="78"/>
    </row>
    <row r="80" spans="1:14" ht="9" x14ac:dyDescent="0.15">
      <c r="A80" s="71" t="s">
        <v>58</v>
      </c>
      <c r="B80" s="72">
        <v>118660.35</v>
      </c>
      <c r="C80" s="72" t="s">
        <v>105</v>
      </c>
      <c r="D80" s="72">
        <v>15651.98</v>
      </c>
      <c r="E80" s="81">
        <v>134312.32999999999</v>
      </c>
      <c r="G80" s="71" t="s">
        <v>58</v>
      </c>
      <c r="H80" s="72">
        <v>1142635.8899999999</v>
      </c>
      <c r="I80" s="72">
        <v>1217495.73</v>
      </c>
      <c r="J80" s="72">
        <v>-74859.839999999997</v>
      </c>
      <c r="K80" s="79">
        <f>IF(ISERROR((H80-I80)/ABS(I80)),"",(H80-I80)/ABS(I80))</f>
        <v>-6.148673720605171E-2</v>
      </c>
      <c r="L80" s="72">
        <v>2575000</v>
      </c>
      <c r="M80" s="82">
        <f>H80/L80</f>
        <v>0.44374209320388347</v>
      </c>
      <c r="N80" s="78"/>
    </row>
    <row r="81" spans="1:14" ht="9" x14ac:dyDescent="0.15">
      <c r="A81" s="71" t="s">
        <v>59</v>
      </c>
      <c r="B81" s="72">
        <v>43102.82</v>
      </c>
      <c r="C81" s="72">
        <v>2920.48</v>
      </c>
      <c r="D81" s="72">
        <v>43091.75</v>
      </c>
      <c r="E81" s="81">
        <v>83274.09</v>
      </c>
      <c r="G81" s="71" t="s">
        <v>59</v>
      </c>
      <c r="H81" s="72">
        <v>393597.31</v>
      </c>
      <c r="I81" s="72">
        <v>-1227935.01</v>
      </c>
      <c r="J81" s="72">
        <v>1621532.32</v>
      </c>
      <c r="K81" s="79">
        <f>IF(ISERROR((H81-I81)/ABS(I81)),"",(H81-I81)/ABS(I81))</f>
        <v>1.320535945953687</v>
      </c>
      <c r="L81" s="72">
        <v>2150000</v>
      </c>
      <c r="M81" s="82">
        <f>H81/L81</f>
        <v>0.18306851627906975</v>
      </c>
      <c r="N81" s="78"/>
    </row>
    <row r="82" spans="1:14" ht="5.0999999999999996" customHeight="1" x14ac:dyDescent="0.15">
      <c r="A82" s="80"/>
      <c r="B82" s="84"/>
      <c r="C82" s="84"/>
      <c r="D82" s="84"/>
      <c r="E82" s="83"/>
      <c r="G82" s="80"/>
      <c r="H82" s="84"/>
      <c r="I82" s="84"/>
      <c r="J82" s="84"/>
      <c r="K82" s="85"/>
      <c r="L82" s="84"/>
      <c r="M82" s="86"/>
      <c r="N82" s="78"/>
    </row>
    <row r="83" spans="1:14" ht="3" customHeight="1" x14ac:dyDescent="0.15">
      <c r="A83" s="71"/>
      <c r="B83" s="72"/>
      <c r="C83" s="72"/>
      <c r="D83" s="72"/>
      <c r="E83" s="81"/>
      <c r="G83" s="71"/>
      <c r="H83" s="72"/>
      <c r="I83" s="72"/>
      <c r="J83" s="72"/>
      <c r="K83" s="79"/>
      <c r="L83" s="72"/>
      <c r="M83" s="82"/>
      <c r="N83" s="78"/>
    </row>
    <row r="84" spans="1:14" s="11" customFormat="1" ht="9" x14ac:dyDescent="0.15">
      <c r="A84" s="73" t="s">
        <v>80</v>
      </c>
      <c r="B84" s="69">
        <v>331113.25</v>
      </c>
      <c r="C84" s="69">
        <v>4315.74</v>
      </c>
      <c r="D84" s="69">
        <v>120484.29</v>
      </c>
      <c r="E84" s="88">
        <v>447281.8</v>
      </c>
      <c r="G84" s="73" t="s">
        <v>80</v>
      </c>
      <c r="H84" s="69">
        <v>4465878.16</v>
      </c>
      <c r="I84" s="69">
        <v>2501975.4900000002</v>
      </c>
      <c r="J84" s="69">
        <v>1963902.67</v>
      </c>
      <c r="K84" s="89">
        <f>IF(ISERROR((H84-I84)/ABS(I84)),"",(H84-I84)/ABS(I84))</f>
        <v>0.78494081091098133</v>
      </c>
      <c r="L84" s="69">
        <v>12875000</v>
      </c>
      <c r="M84" s="90">
        <f>H84/L84</f>
        <v>0.3468643231067961</v>
      </c>
      <c r="N84" s="70"/>
    </row>
    <row r="85" spans="1:14" ht="3" customHeight="1" x14ac:dyDescent="0.15">
      <c r="A85" s="80"/>
      <c r="B85" s="84"/>
      <c r="C85" s="84"/>
      <c r="D85" s="84"/>
      <c r="E85" s="83"/>
      <c r="G85" s="80"/>
      <c r="H85" s="84"/>
      <c r="I85" s="84"/>
      <c r="J85" s="84"/>
      <c r="K85" s="85" t="str">
        <f>IF(ISERROR((H85-I85)/ABS(I85)),"",(H85-I85)/ABS(I85))</f>
        <v/>
      </c>
      <c r="L85" s="84"/>
      <c r="M85" s="86"/>
      <c r="N85" s="78"/>
    </row>
    <row r="86" spans="1:14" ht="9.9499999999999993" customHeight="1" x14ac:dyDescent="0.15">
      <c r="A86" s="80"/>
      <c r="B86" s="84"/>
      <c r="C86" s="84"/>
      <c r="D86" s="84"/>
      <c r="E86" s="83"/>
      <c r="G86" s="80"/>
      <c r="H86" s="84"/>
      <c r="I86" s="84"/>
      <c r="J86" s="84"/>
      <c r="K86" s="85" t="str">
        <f>IF(ISERROR((H86-I86)/ABS(I86)),"",(H86-I86)/ABS(I86))</f>
        <v/>
      </c>
      <c r="L86" s="84"/>
      <c r="M86" s="86"/>
      <c r="N86" s="78"/>
    </row>
    <row r="87" spans="1:14" ht="3" customHeight="1" x14ac:dyDescent="0.15">
      <c r="A87" s="71"/>
      <c r="B87" s="72"/>
      <c r="C87" s="72"/>
      <c r="D87" s="72"/>
      <c r="E87" s="81"/>
      <c r="G87" s="71"/>
      <c r="H87" s="72"/>
      <c r="I87" s="72"/>
      <c r="J87" s="72"/>
      <c r="K87" s="79" t="str">
        <f>IF(ISERROR((H87-I87)/ABS(I87)),"",(H87-I87)/ABS(I87))</f>
        <v/>
      </c>
      <c r="L87" s="72"/>
      <c r="M87" s="82"/>
      <c r="N87" s="78"/>
    </row>
    <row r="88" spans="1:14" s="11" customFormat="1" ht="9" x14ac:dyDescent="0.15">
      <c r="A88" s="73" t="s">
        <v>81</v>
      </c>
      <c r="B88" s="69">
        <v>164185187.38</v>
      </c>
      <c r="C88" s="69">
        <v>66813648.090000004</v>
      </c>
      <c r="D88" s="69">
        <v>2746944.74</v>
      </c>
      <c r="E88" s="88">
        <v>100118484.03</v>
      </c>
      <c r="G88" s="73" t="s">
        <v>81</v>
      </c>
      <c r="H88" s="69">
        <v>788320367.33000004</v>
      </c>
      <c r="I88" s="69">
        <v>699115542.64999998</v>
      </c>
      <c r="J88" s="69">
        <v>89204824.680000007</v>
      </c>
      <c r="K88" s="89">
        <f>IF(ISERROR((H88-I88)/ABS(I88)),"",(H88-I88)/ABS(I88))</f>
        <v>0.12759668357803755</v>
      </c>
      <c r="L88" s="69">
        <v>2052610094</v>
      </c>
      <c r="M88" s="90">
        <f>H88/L88</f>
        <v>0.38405753222901184</v>
      </c>
      <c r="N88" s="70"/>
    </row>
    <row r="89" spans="1:14" ht="3" customHeight="1" x14ac:dyDescent="0.15">
      <c r="A89" s="80"/>
      <c r="B89" s="84"/>
      <c r="C89" s="84"/>
      <c r="D89" s="84"/>
      <c r="E89" s="83"/>
      <c r="G89" s="80"/>
      <c r="H89" s="84"/>
      <c r="I89" s="84"/>
      <c r="J89" s="84"/>
      <c r="K89" s="85"/>
      <c r="L89" s="84"/>
      <c r="M89" s="86"/>
      <c r="N89" s="78"/>
    </row>
    <row r="90" spans="1:14" ht="5.0999999999999996" customHeight="1" x14ac:dyDescent="0.15">
      <c r="A90" s="71"/>
      <c r="B90" s="72"/>
      <c r="C90" s="72"/>
      <c r="D90" s="72"/>
      <c r="E90" s="81"/>
      <c r="G90" s="71"/>
      <c r="H90" s="72"/>
      <c r="I90" s="72"/>
      <c r="J90" s="72"/>
      <c r="K90" s="79"/>
      <c r="L90" s="72"/>
      <c r="M90" s="82"/>
      <c r="N90" s="78"/>
    </row>
    <row r="91" spans="1:14" ht="9" customHeight="1" x14ac:dyDescent="0.15">
      <c r="A91" s="71" t="s">
        <v>60</v>
      </c>
      <c r="B91" s="72"/>
      <c r="C91" s="72"/>
      <c r="D91" s="72"/>
      <c r="E91" s="81"/>
      <c r="G91" s="71" t="s">
        <v>60</v>
      </c>
      <c r="H91" s="72"/>
      <c r="I91" s="72"/>
      <c r="J91" s="72"/>
      <c r="K91" s="79"/>
      <c r="L91" s="72"/>
      <c r="M91" s="82"/>
      <c r="N91" s="78"/>
    </row>
    <row r="92" spans="1:14" ht="9" x14ac:dyDescent="0.15">
      <c r="A92" s="71" t="s">
        <v>62</v>
      </c>
      <c r="B92" s="72" t="s">
        <v>105</v>
      </c>
      <c r="C92" s="72" t="s">
        <v>105</v>
      </c>
      <c r="D92" s="72" t="s">
        <v>105</v>
      </c>
      <c r="E92" s="81" t="s">
        <v>105</v>
      </c>
      <c r="G92" s="71" t="s">
        <v>62</v>
      </c>
      <c r="H92" s="72">
        <v>43641919.219999999</v>
      </c>
      <c r="I92" s="72">
        <v>47873306.829999998</v>
      </c>
      <c r="J92" s="72">
        <v>-4231387.6100000003</v>
      </c>
      <c r="K92" s="79">
        <f>IF(ISERROR((H92-I92)/ABS(I92)),"",(H92-I92)/ABS(I92))</f>
        <v>-8.8387201348463854E-2</v>
      </c>
      <c r="L92" s="72">
        <v>180429000</v>
      </c>
      <c r="M92" s="82">
        <f t="shared" ref="M92:M93" si="5">H92/L92</f>
        <v>0.24187862937776078</v>
      </c>
      <c r="N92" s="78"/>
    </row>
    <row r="93" spans="1:14" ht="9" x14ac:dyDescent="0.15">
      <c r="A93" s="71" t="s">
        <v>61</v>
      </c>
      <c r="B93" s="72" t="s">
        <v>105</v>
      </c>
      <c r="C93" s="72" t="s">
        <v>105</v>
      </c>
      <c r="D93" s="72" t="s">
        <v>105</v>
      </c>
      <c r="E93" s="81" t="s">
        <v>105</v>
      </c>
      <c r="G93" s="71" t="s">
        <v>61</v>
      </c>
      <c r="H93" s="72">
        <v>26785825.140000001</v>
      </c>
      <c r="I93" s="72">
        <v>62952461.270000003</v>
      </c>
      <c r="J93" s="72">
        <v>-36166636.130000003</v>
      </c>
      <c r="K93" s="79">
        <f>IF(ISERROR((H93-I93)/ABS(I93)),"",(H93-I93)/ABS(I93))</f>
        <v>-0.57450710266725047</v>
      </c>
      <c r="L93" s="72">
        <v>107155920</v>
      </c>
      <c r="M93" s="82">
        <f t="shared" si="5"/>
        <v>0.24997055822954067</v>
      </c>
      <c r="N93" s="78"/>
    </row>
    <row r="94" spans="1:14" ht="5.0999999999999996" customHeight="1" x14ac:dyDescent="0.15">
      <c r="A94" s="80"/>
      <c r="B94" s="84"/>
      <c r="C94" s="84"/>
      <c r="D94" s="84"/>
      <c r="E94" s="83"/>
      <c r="G94" s="80"/>
      <c r="H94" s="84"/>
      <c r="I94" s="84"/>
      <c r="J94" s="84"/>
      <c r="K94" s="85"/>
      <c r="L94" s="84"/>
      <c r="M94" s="86"/>
      <c r="N94" s="78"/>
    </row>
    <row r="95" spans="1:14" ht="3" customHeight="1" x14ac:dyDescent="0.15">
      <c r="A95" s="80"/>
      <c r="B95" s="72"/>
      <c r="C95" s="72"/>
      <c r="D95" s="72"/>
      <c r="E95" s="81"/>
      <c r="G95" s="71"/>
      <c r="H95" s="72"/>
      <c r="I95" s="72"/>
      <c r="J95" s="72"/>
      <c r="K95" s="79"/>
      <c r="L95" s="72"/>
      <c r="M95" s="82"/>
      <c r="N95" s="78"/>
    </row>
    <row r="96" spans="1:14" s="11" customFormat="1" ht="9" x14ac:dyDescent="0.15">
      <c r="A96" s="73" t="s">
        <v>45</v>
      </c>
      <c r="B96" s="69" t="s">
        <v>105</v>
      </c>
      <c r="C96" s="69" t="s">
        <v>105</v>
      </c>
      <c r="D96" s="69" t="s">
        <v>105</v>
      </c>
      <c r="E96" s="88" t="s">
        <v>105</v>
      </c>
      <c r="G96" s="73" t="s">
        <v>45</v>
      </c>
      <c r="H96" s="69">
        <v>70427744.359999999</v>
      </c>
      <c r="I96" s="69">
        <v>110825768.09999999</v>
      </c>
      <c r="J96" s="69">
        <v>-40398023.740000002</v>
      </c>
      <c r="K96" s="89">
        <f>IF(ISERROR((H96-I96)/ABS(I96)),"",(H96-I96)/ABS(I96))</f>
        <v>-0.36451832847707549</v>
      </c>
      <c r="L96" s="69">
        <v>287584920</v>
      </c>
      <c r="M96" s="90">
        <f>H96/L96</f>
        <v>0.24489373211919457</v>
      </c>
      <c r="N96" s="70"/>
    </row>
    <row r="97" spans="1:14" ht="3" customHeight="1" x14ac:dyDescent="0.15">
      <c r="A97" s="80"/>
      <c r="B97" s="84"/>
      <c r="C97" s="84"/>
      <c r="D97" s="84"/>
      <c r="E97" s="83"/>
      <c r="G97" s="80"/>
      <c r="H97" s="84"/>
      <c r="I97" s="84"/>
      <c r="J97" s="84"/>
      <c r="K97" s="85"/>
      <c r="L97" s="84"/>
      <c r="M97" s="86"/>
      <c r="N97" s="78"/>
    </row>
    <row r="98" spans="1:14" ht="5.0999999999999996" customHeight="1" x14ac:dyDescent="0.15">
      <c r="A98" s="71"/>
      <c r="B98" s="72"/>
      <c r="C98" s="72"/>
      <c r="D98" s="72"/>
      <c r="E98" s="81"/>
      <c r="G98" s="71"/>
      <c r="H98" s="72"/>
      <c r="I98" s="72"/>
      <c r="J98" s="72"/>
      <c r="K98" s="79"/>
      <c r="L98" s="72"/>
      <c r="M98" s="82"/>
      <c r="N98" s="78"/>
    </row>
    <row r="99" spans="1:14" ht="9" customHeight="1" x14ac:dyDescent="0.15">
      <c r="A99" s="71" t="s">
        <v>38</v>
      </c>
      <c r="B99" s="72"/>
      <c r="C99" s="72"/>
      <c r="D99" s="72"/>
      <c r="E99" s="81"/>
      <c r="G99" s="71" t="s">
        <v>38</v>
      </c>
      <c r="H99" s="72"/>
      <c r="I99" s="72"/>
      <c r="J99" s="72"/>
      <c r="K99" s="79"/>
      <c r="L99" s="72"/>
      <c r="M99" s="82"/>
      <c r="N99" s="78"/>
    </row>
    <row r="100" spans="1:14" ht="9" customHeight="1" x14ac:dyDescent="0.15">
      <c r="A100" s="71" t="s">
        <v>82</v>
      </c>
      <c r="B100" s="72"/>
      <c r="C100" s="72"/>
      <c r="D100" s="72"/>
      <c r="E100" s="81"/>
      <c r="G100" s="71" t="s">
        <v>82</v>
      </c>
      <c r="H100" s="72"/>
      <c r="I100" s="72"/>
      <c r="J100" s="72"/>
      <c r="K100" s="79"/>
      <c r="L100" s="72"/>
      <c r="M100" s="82"/>
      <c r="N100" s="78"/>
    </row>
    <row r="101" spans="1:14" ht="9" x14ac:dyDescent="0.15">
      <c r="A101" s="71" t="s">
        <v>43</v>
      </c>
      <c r="B101" s="72" t="s">
        <v>105</v>
      </c>
      <c r="C101" s="72" t="s">
        <v>105</v>
      </c>
      <c r="D101" s="72" t="s">
        <v>105</v>
      </c>
      <c r="E101" s="81" t="s">
        <v>105</v>
      </c>
      <c r="G101" s="71" t="s">
        <v>43</v>
      </c>
      <c r="H101" s="72">
        <v>7153.42</v>
      </c>
      <c r="I101" s="72">
        <v>14109.29</v>
      </c>
      <c r="J101" s="72">
        <v>-6955.87</v>
      </c>
      <c r="K101" s="79">
        <f>IF(ISERROR((H101-I101)/ABS(I101)),"",(H101-I101)/ABS(I101))</f>
        <v>-0.49299929337337317</v>
      </c>
      <c r="L101" s="72">
        <v>40771</v>
      </c>
      <c r="M101" s="82">
        <f t="shared" ref="M101:M102" si="6">H101/L101</f>
        <v>0.17545363125751146</v>
      </c>
      <c r="N101" s="78"/>
    </row>
    <row r="102" spans="1:14" ht="9" x14ac:dyDescent="0.15">
      <c r="A102" s="71" t="s">
        <v>89</v>
      </c>
      <c r="B102" s="72" t="s">
        <v>105</v>
      </c>
      <c r="C102" s="72" t="s">
        <v>105</v>
      </c>
      <c r="D102" s="72" t="s">
        <v>105</v>
      </c>
      <c r="E102" s="81" t="s">
        <v>105</v>
      </c>
      <c r="G102" s="71" t="s">
        <v>8</v>
      </c>
      <c r="H102" s="72">
        <v>6279890.6299999999</v>
      </c>
      <c r="I102" s="72">
        <v>4778769.9400000004</v>
      </c>
      <c r="J102" s="72">
        <v>1501120.69</v>
      </c>
      <c r="K102" s="79">
        <f>IF(ISERROR((H102-I102)/ABS(I102)),"",(H102-I102)/ABS(I102))</f>
        <v>0.31412282006611925</v>
      </c>
      <c r="L102" s="72">
        <v>7365449</v>
      </c>
      <c r="M102" s="82">
        <f t="shared" si="6"/>
        <v>0.85261477338312974</v>
      </c>
      <c r="N102" s="78"/>
    </row>
    <row r="103" spans="1:14" ht="9" x14ac:dyDescent="0.15">
      <c r="A103" s="71" t="s">
        <v>4</v>
      </c>
      <c r="B103" s="72"/>
      <c r="C103" s="72"/>
      <c r="D103" s="72"/>
      <c r="E103" s="81"/>
      <c r="G103" s="71" t="s">
        <v>4</v>
      </c>
      <c r="H103" s="72"/>
      <c r="I103" s="72"/>
      <c r="J103" s="72"/>
      <c r="K103" s="79"/>
      <c r="L103" s="72"/>
      <c r="M103" s="82"/>
      <c r="N103" s="78"/>
    </row>
    <row r="104" spans="1:14" ht="9" x14ac:dyDescent="0.15">
      <c r="A104" s="71" t="s">
        <v>87</v>
      </c>
      <c r="B104" s="72" t="s">
        <v>105</v>
      </c>
      <c r="C104" s="72" t="s">
        <v>105</v>
      </c>
      <c r="D104" s="72" t="s">
        <v>105</v>
      </c>
      <c r="E104" s="81" t="s">
        <v>105</v>
      </c>
      <c r="G104" s="71" t="s">
        <v>43</v>
      </c>
      <c r="H104" s="72">
        <v>125.38</v>
      </c>
      <c r="I104" s="72">
        <v>204.05</v>
      </c>
      <c r="J104" s="72">
        <v>-78.67</v>
      </c>
      <c r="K104" s="79">
        <f>IF(ISERROR((H104-I104)/ABS(I104)),"",(H104-I104)/ABS(I104))</f>
        <v>-0.38554275912766484</v>
      </c>
      <c r="L104" s="72">
        <v>1003</v>
      </c>
      <c r="M104" s="82">
        <f t="shared" ref="M104:M106" si="7">H104/L104</f>
        <v>0.1250049850448654</v>
      </c>
      <c r="N104" s="78"/>
    </row>
    <row r="105" spans="1:14" ht="9" x14ac:dyDescent="0.15">
      <c r="A105" s="92" t="s">
        <v>91</v>
      </c>
      <c r="B105" s="72" t="s">
        <v>105</v>
      </c>
      <c r="C105" s="72" t="s">
        <v>105</v>
      </c>
      <c r="D105" s="72" t="s">
        <v>105</v>
      </c>
      <c r="E105" s="81" t="s">
        <v>105</v>
      </c>
      <c r="G105" s="93" t="s">
        <v>90</v>
      </c>
      <c r="H105" s="72">
        <v>-38580047.109999999</v>
      </c>
      <c r="I105" s="72">
        <v>-31666863.949999999</v>
      </c>
      <c r="J105" s="72">
        <v>-6913183.1600000001</v>
      </c>
      <c r="K105" s="79">
        <f>IF(ISERROR((H105-I105)/ABS(I105)),"",(H105-I105)/ABS(I105))</f>
        <v>-0.21830968708854417</v>
      </c>
      <c r="L105" s="72">
        <v>-59891923</v>
      </c>
      <c r="M105" s="82">
        <f t="shared" si="7"/>
        <v>0.64416110182336273</v>
      </c>
      <c r="N105" s="78"/>
    </row>
    <row r="106" spans="1:14" ht="9" x14ac:dyDescent="0.15">
      <c r="A106" s="71" t="s">
        <v>88</v>
      </c>
      <c r="B106" s="72" t="s">
        <v>105</v>
      </c>
      <c r="C106" s="72" t="s">
        <v>105</v>
      </c>
      <c r="D106" s="72" t="s">
        <v>105</v>
      </c>
      <c r="E106" s="81" t="s">
        <v>105</v>
      </c>
      <c r="G106" s="71" t="s">
        <v>88</v>
      </c>
      <c r="H106" s="72">
        <v>-11540.09</v>
      </c>
      <c r="I106" s="72">
        <v>-259363.27</v>
      </c>
      <c r="J106" s="72">
        <v>247823.18</v>
      </c>
      <c r="K106" s="79">
        <f>IF(ISERROR((H106-I106)/ABS(I106)),"",(H106-I106)/ABS(I106))</f>
        <v>0.95550607454941483</v>
      </c>
      <c r="L106" s="72">
        <v>-342281</v>
      </c>
      <c r="M106" s="82">
        <f t="shared" si="7"/>
        <v>3.3715251503881313E-2</v>
      </c>
      <c r="N106" s="78"/>
    </row>
    <row r="107" spans="1:14" ht="9" x14ac:dyDescent="0.15">
      <c r="A107" s="71" t="s">
        <v>55</v>
      </c>
      <c r="B107" s="72"/>
      <c r="C107" s="72"/>
      <c r="D107" s="72"/>
      <c r="E107" s="81"/>
      <c r="G107" s="71" t="s">
        <v>55</v>
      </c>
      <c r="H107" s="69"/>
      <c r="I107" s="72"/>
      <c r="J107" s="72"/>
      <c r="K107" s="79"/>
      <c r="L107" s="72"/>
      <c r="M107" s="82"/>
      <c r="N107" s="78"/>
    </row>
    <row r="108" spans="1:14" ht="9" x14ac:dyDescent="0.15">
      <c r="A108" s="71" t="s">
        <v>89</v>
      </c>
      <c r="B108" s="72" t="s">
        <v>105</v>
      </c>
      <c r="C108" s="72" t="s">
        <v>105</v>
      </c>
      <c r="D108" s="72" t="s">
        <v>105</v>
      </c>
      <c r="E108" s="81" t="s">
        <v>105</v>
      </c>
      <c r="G108" s="71" t="s">
        <v>8</v>
      </c>
      <c r="H108" s="72">
        <v>1142336.8400000001</v>
      </c>
      <c r="I108" s="72">
        <v>1383245.03</v>
      </c>
      <c r="J108" s="72">
        <v>-240908.19</v>
      </c>
      <c r="K108" s="79">
        <f>IF(ISERROR((H108-I108)/ABS(I108)),"",(H108-I108)/ABS(I108))</f>
        <v>-0.17416161618162471</v>
      </c>
      <c r="L108" s="72">
        <v>5252580</v>
      </c>
      <c r="M108" s="82">
        <f>H108/L108</f>
        <v>0.21748109310091424</v>
      </c>
      <c r="N108" s="78"/>
    </row>
    <row r="109" spans="1:14" ht="9" x14ac:dyDescent="0.15">
      <c r="A109" s="71" t="s">
        <v>5</v>
      </c>
      <c r="B109" s="72"/>
      <c r="C109" s="72"/>
      <c r="D109" s="72"/>
      <c r="E109" s="81"/>
      <c r="G109" s="71" t="s">
        <v>5</v>
      </c>
      <c r="H109" s="72"/>
      <c r="I109" s="72"/>
      <c r="J109" s="72"/>
      <c r="K109" s="79"/>
      <c r="L109" s="72"/>
      <c r="M109" s="82"/>
      <c r="N109" s="78"/>
    </row>
    <row r="110" spans="1:14" ht="9" x14ac:dyDescent="0.15">
      <c r="A110" s="71" t="s">
        <v>87</v>
      </c>
      <c r="B110" s="72" t="s">
        <v>105</v>
      </c>
      <c r="C110" s="72" t="s">
        <v>105</v>
      </c>
      <c r="D110" s="72" t="s">
        <v>105</v>
      </c>
      <c r="E110" s="81" t="s">
        <v>105</v>
      </c>
      <c r="G110" s="71" t="s">
        <v>43</v>
      </c>
      <c r="H110" s="72">
        <v>5050.8100000000004</v>
      </c>
      <c r="I110" s="72">
        <v>6157.66</v>
      </c>
      <c r="J110" s="72">
        <v>-1106.8499999999999</v>
      </c>
      <c r="K110" s="79">
        <f>IF(ISERROR((H110-I110)/ABS(I110)),"",(H110-I110)/ABS(I110))</f>
        <v>-0.17975172386913202</v>
      </c>
      <c r="L110" s="72">
        <v>38798</v>
      </c>
      <c r="M110" s="82">
        <f t="shared" ref="M110:M111" si="8">H110/L110</f>
        <v>0.13018222588793238</v>
      </c>
      <c r="N110" s="78"/>
    </row>
    <row r="111" spans="1:14" ht="9" x14ac:dyDescent="0.15">
      <c r="A111" s="71" t="s">
        <v>89</v>
      </c>
      <c r="B111" s="72" t="s">
        <v>105</v>
      </c>
      <c r="C111" s="72" t="s">
        <v>105</v>
      </c>
      <c r="D111" s="72" t="s">
        <v>105</v>
      </c>
      <c r="E111" s="81" t="s">
        <v>105</v>
      </c>
      <c r="G111" s="71" t="s">
        <v>8</v>
      </c>
      <c r="H111" s="72">
        <v>2253241.2400000002</v>
      </c>
      <c r="I111" s="72">
        <v>1933318.71</v>
      </c>
      <c r="J111" s="72">
        <v>319922.53000000003</v>
      </c>
      <c r="K111" s="79">
        <f>IF(ISERROR((H111-I111)/ABS(I111)),"",(H111-I111)/ABS(I111))</f>
        <v>0.16547842233420493</v>
      </c>
      <c r="L111" s="72">
        <v>2862862</v>
      </c>
      <c r="M111" s="82">
        <f t="shared" si="8"/>
        <v>0.7870589780436501</v>
      </c>
      <c r="N111" s="78"/>
    </row>
    <row r="112" spans="1:14" ht="5.0999999999999996" customHeight="1" x14ac:dyDescent="0.15">
      <c r="A112" s="80"/>
      <c r="B112" s="84"/>
      <c r="C112" s="84"/>
      <c r="D112" s="84"/>
      <c r="E112" s="83"/>
      <c r="G112" s="80"/>
      <c r="H112" s="84"/>
      <c r="I112" s="84"/>
      <c r="J112" s="84"/>
      <c r="K112" s="85"/>
      <c r="L112" s="84"/>
      <c r="M112" s="86"/>
      <c r="N112" s="78"/>
    </row>
    <row r="113" spans="1:14" ht="3" customHeight="1" x14ac:dyDescent="0.15">
      <c r="A113" s="71"/>
      <c r="B113" s="72"/>
      <c r="C113" s="72"/>
      <c r="D113" s="72"/>
      <c r="E113" s="81"/>
      <c r="G113" s="71"/>
      <c r="H113" s="72"/>
      <c r="I113" s="72"/>
      <c r="J113" s="72"/>
      <c r="K113" s="79"/>
      <c r="L113" s="72"/>
      <c r="M113" s="82"/>
      <c r="N113" s="78"/>
    </row>
    <row r="114" spans="1:14" s="11" customFormat="1" ht="9" x14ac:dyDescent="0.15">
      <c r="A114" s="73" t="s">
        <v>46</v>
      </c>
      <c r="B114" s="69" t="s">
        <v>105</v>
      </c>
      <c r="C114" s="69" t="s">
        <v>105</v>
      </c>
      <c r="D114" s="69" t="s">
        <v>105</v>
      </c>
      <c r="E114" s="88" t="s">
        <v>105</v>
      </c>
      <c r="G114" s="73" t="s">
        <v>46</v>
      </c>
      <c r="H114" s="69">
        <v>-28903788.879999999</v>
      </c>
      <c r="I114" s="69">
        <v>-23810422.539999999</v>
      </c>
      <c r="J114" s="69">
        <v>-5093366.34</v>
      </c>
      <c r="K114" s="89">
        <f>IF(ISERROR((H114-I114)/ABS(I114)),"",(H114-I114)/ABS(I114))</f>
        <v>-0.21391331176267317</v>
      </c>
      <c r="L114" s="69">
        <v>-44672741</v>
      </c>
      <c r="M114" s="90">
        <f>H114/L114</f>
        <v>0.64701176227355284</v>
      </c>
      <c r="N114" s="70"/>
    </row>
    <row r="115" spans="1:14" ht="3" customHeight="1" x14ac:dyDescent="0.15">
      <c r="A115" s="80"/>
      <c r="B115" s="84"/>
      <c r="C115" s="84"/>
      <c r="D115" s="84"/>
      <c r="E115" s="83"/>
      <c r="G115" s="80"/>
      <c r="H115" s="84"/>
      <c r="I115" s="84"/>
      <c r="J115" s="84"/>
      <c r="K115" s="85"/>
      <c r="L115" s="84"/>
      <c r="M115" s="86"/>
      <c r="N115" s="78"/>
    </row>
    <row r="116" spans="1:14" ht="8.1" customHeight="1" x14ac:dyDescent="0.15">
      <c r="A116" s="80"/>
      <c r="B116" s="84"/>
      <c r="C116" s="84"/>
      <c r="D116" s="84"/>
      <c r="E116" s="83"/>
      <c r="G116" s="80"/>
      <c r="H116" s="84"/>
      <c r="I116" s="84"/>
      <c r="J116" s="84"/>
      <c r="K116" s="85"/>
      <c r="L116" s="84"/>
      <c r="M116" s="86"/>
      <c r="N116" s="78"/>
    </row>
    <row r="117" spans="1:14" ht="3" customHeight="1" x14ac:dyDescent="0.15">
      <c r="A117" s="71"/>
      <c r="B117" s="72"/>
      <c r="C117" s="72"/>
      <c r="D117" s="72"/>
      <c r="E117" s="81"/>
      <c r="G117" s="71"/>
      <c r="H117" s="72"/>
      <c r="I117" s="72"/>
      <c r="J117" s="72"/>
      <c r="K117" s="79"/>
      <c r="L117" s="72"/>
      <c r="M117" s="82"/>
      <c r="N117" s="78"/>
    </row>
    <row r="118" spans="1:14" s="11" customFormat="1" ht="9" x14ac:dyDescent="0.15">
      <c r="A118" s="73" t="s">
        <v>83</v>
      </c>
      <c r="B118" s="69" t="s">
        <v>105</v>
      </c>
      <c r="C118" s="69" t="s">
        <v>105</v>
      </c>
      <c r="D118" s="69" t="s">
        <v>105</v>
      </c>
      <c r="E118" s="88" t="s">
        <v>105</v>
      </c>
      <c r="G118" s="73" t="s">
        <v>83</v>
      </c>
      <c r="H118" s="69">
        <v>41523955.479999997</v>
      </c>
      <c r="I118" s="69">
        <v>87015345.560000002</v>
      </c>
      <c r="J118" s="69">
        <v>-45491390.079999998</v>
      </c>
      <c r="K118" s="89">
        <f>IF(ISERROR((H118-I118)/ABS(I118)),"",(H118-I118)/ABS(I118))</f>
        <v>-0.52279732715227989</v>
      </c>
      <c r="L118" s="69">
        <v>242912179</v>
      </c>
      <c r="M118" s="90">
        <f>H118/L118</f>
        <v>0.17094225431982146</v>
      </c>
      <c r="N118" s="70"/>
    </row>
    <row r="119" spans="1:14" ht="3" customHeight="1" x14ac:dyDescent="0.15">
      <c r="A119" s="80"/>
      <c r="B119" s="84"/>
      <c r="C119" s="84"/>
      <c r="D119" s="84"/>
      <c r="E119" s="83"/>
      <c r="G119" s="80"/>
      <c r="H119" s="84"/>
      <c r="I119" s="84"/>
      <c r="J119" s="84"/>
      <c r="K119" s="85"/>
      <c r="L119" s="84"/>
      <c r="M119" s="86"/>
      <c r="N119" s="78"/>
    </row>
    <row r="120" spans="1:14" ht="8.1" customHeight="1" x14ac:dyDescent="0.15">
      <c r="A120" s="77"/>
      <c r="B120" s="84"/>
      <c r="C120" s="84"/>
      <c r="D120" s="84"/>
      <c r="E120" s="83"/>
      <c r="G120" s="76"/>
      <c r="H120" s="84"/>
      <c r="I120" s="84"/>
      <c r="J120" s="84"/>
      <c r="K120" s="85"/>
      <c r="L120" s="84"/>
      <c r="M120" s="86"/>
      <c r="N120" s="78"/>
    </row>
    <row r="121" spans="1:14" ht="3" customHeight="1" x14ac:dyDescent="0.15">
      <c r="A121" s="71"/>
      <c r="B121" s="72"/>
      <c r="C121" s="72"/>
      <c r="D121" s="72"/>
      <c r="E121" s="81"/>
      <c r="G121" s="71"/>
      <c r="H121" s="72"/>
      <c r="I121" s="72"/>
      <c r="J121" s="72"/>
      <c r="K121" s="94"/>
      <c r="L121" s="72"/>
      <c r="M121" s="82"/>
      <c r="N121" s="78"/>
    </row>
    <row r="122" spans="1:14" s="11" customFormat="1" ht="9" x14ac:dyDescent="0.15">
      <c r="A122" s="73" t="s">
        <v>9</v>
      </c>
      <c r="B122" s="69">
        <v>164185187.38</v>
      </c>
      <c r="C122" s="69">
        <v>66813648.090000004</v>
      </c>
      <c r="D122" s="69">
        <v>2746944.74</v>
      </c>
      <c r="E122" s="88">
        <v>100118484.03</v>
      </c>
      <c r="G122" s="73" t="s">
        <v>9</v>
      </c>
      <c r="H122" s="69">
        <v>829844322.80999994</v>
      </c>
      <c r="I122" s="69">
        <v>786130888.21000004</v>
      </c>
      <c r="J122" s="69">
        <v>43713434.600000001</v>
      </c>
      <c r="K122" s="89">
        <f>IF(ISERROR((H122-I122)/ABS(I122)),"",(H122-I122)/ABS(I122))</f>
        <v>5.5605797018781794E-2</v>
      </c>
      <c r="L122" s="69">
        <v>2295522273</v>
      </c>
      <c r="M122" s="90">
        <f>H122/L122</f>
        <v>0.36150567239998194</v>
      </c>
      <c r="N122" s="70"/>
    </row>
    <row r="123" spans="1:14" ht="3" customHeight="1" x14ac:dyDescent="0.15">
      <c r="A123" s="76"/>
      <c r="B123" s="84"/>
      <c r="C123" s="84"/>
      <c r="D123" s="84"/>
      <c r="E123" s="83"/>
      <c r="G123" s="76"/>
      <c r="H123" s="84"/>
      <c r="I123" s="84"/>
      <c r="J123" s="84"/>
      <c r="K123" s="95"/>
      <c r="L123" s="84"/>
      <c r="M123" s="96"/>
      <c r="N123" s="78"/>
    </row>
    <row r="124" spans="1:14" ht="6" customHeight="1" x14ac:dyDescent="0.15">
      <c r="A124" s="78"/>
      <c r="B124" s="97"/>
      <c r="C124" s="97"/>
      <c r="D124" s="97"/>
      <c r="E124" s="97"/>
      <c r="G124" s="78"/>
      <c r="H124" s="97"/>
      <c r="I124" s="97"/>
      <c r="J124" s="97"/>
      <c r="K124" s="78"/>
      <c r="L124" s="97"/>
      <c r="M124" s="78"/>
      <c r="N124" s="78"/>
    </row>
    <row r="125" spans="1:14" ht="9" customHeight="1" x14ac:dyDescent="0.15">
      <c r="A125" s="64" t="s">
        <v>84</v>
      </c>
      <c r="B125" s="65" t="s">
        <v>105</v>
      </c>
      <c r="C125" s="38"/>
      <c r="D125" s="97"/>
      <c r="E125" s="98"/>
      <c r="G125" s="64" t="s">
        <v>84</v>
      </c>
      <c r="H125" s="65">
        <v>4676649.3499999996</v>
      </c>
      <c r="I125" s="38"/>
      <c r="J125" s="97"/>
      <c r="K125" s="78"/>
      <c r="L125" s="97"/>
      <c r="M125" s="78"/>
      <c r="N125" s="78"/>
    </row>
    <row r="126" spans="1:14" ht="9.75" customHeight="1" x14ac:dyDescent="0.15">
      <c r="A126" s="101" t="s">
        <v>130</v>
      </c>
      <c r="B126" s="101"/>
      <c r="C126" s="101"/>
      <c r="D126" s="101"/>
      <c r="E126" s="101"/>
      <c r="F126" s="6"/>
      <c r="G126" s="101" t="str">
        <f>+A126</f>
        <v>Vitoria-Gasteizen, 2018ko UZTAILAREN 10ean / Vitoria-Gasteiz, 10 de JULIO DE 2018</v>
      </c>
      <c r="H126" s="101"/>
      <c r="I126" s="101"/>
      <c r="J126" s="101"/>
      <c r="K126" s="101"/>
      <c r="L126" s="101"/>
      <c r="M126" s="101"/>
    </row>
    <row r="127" spans="1:14" ht="8.1" customHeight="1" x14ac:dyDescent="0.15">
      <c r="A127" s="51"/>
      <c r="B127" s="51"/>
      <c r="C127" s="51"/>
      <c r="D127" s="51"/>
      <c r="E127" s="51"/>
      <c r="F127" s="6"/>
      <c r="G127" s="51"/>
      <c r="H127" s="51"/>
      <c r="I127" s="51"/>
      <c r="J127" s="51"/>
      <c r="K127" s="51"/>
      <c r="L127" s="51"/>
      <c r="M127" s="51"/>
    </row>
    <row r="128" spans="1:14" ht="8.25" customHeight="1" x14ac:dyDescent="0.15">
      <c r="A128" s="99" t="s">
        <v>41</v>
      </c>
      <c r="B128" s="47"/>
      <c r="C128" s="100" t="s">
        <v>42</v>
      </c>
      <c r="D128" s="49"/>
      <c r="E128" s="47"/>
      <c r="G128" s="99" t="s">
        <v>39</v>
      </c>
      <c r="H128" s="52"/>
      <c r="I128" s="48"/>
      <c r="J128" s="68" t="s">
        <v>40</v>
      </c>
      <c r="K128" s="47"/>
      <c r="L128" s="48"/>
      <c r="M128" s="50"/>
    </row>
    <row r="129" spans="1:13" ht="9" customHeight="1" x14ac:dyDescent="0.15">
      <c r="A129" s="99" t="s">
        <v>15</v>
      </c>
      <c r="C129" s="68" t="s">
        <v>93</v>
      </c>
      <c r="D129" s="14"/>
      <c r="E129" s="14"/>
      <c r="G129" s="99" t="s">
        <v>15</v>
      </c>
      <c r="H129" s="14"/>
      <c r="I129" s="14"/>
      <c r="J129" s="68" t="s">
        <v>92</v>
      </c>
      <c r="L129" s="14"/>
    </row>
    <row r="130" spans="1:13" ht="9" customHeight="1" x14ac:dyDescent="0.15">
      <c r="A130" s="99"/>
      <c r="C130" s="68"/>
      <c r="D130" s="14"/>
      <c r="E130" s="14"/>
      <c r="G130" s="99"/>
      <c r="H130" s="14"/>
      <c r="I130" s="14"/>
      <c r="J130" s="68"/>
      <c r="L130" s="14"/>
    </row>
    <row r="131" spans="1:13" ht="9" customHeight="1" x14ac:dyDescent="0.15">
      <c r="A131" s="99"/>
      <c r="C131" s="68"/>
      <c r="D131" s="14"/>
      <c r="E131" s="14"/>
      <c r="G131" s="99"/>
      <c r="H131" s="14"/>
      <c r="I131" s="14"/>
      <c r="J131" s="68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17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  <c r="G238" s="2"/>
      <c r="H238" s="2"/>
      <c r="I238" s="2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2:13" ht="9" x14ac:dyDescent="0.15">
      <c r="L266" s="2"/>
      <c r="M266" s="13"/>
    </row>
  </sheetData>
  <mergeCells count="2">
    <mergeCell ref="A126:E126"/>
    <mergeCell ref="G126:M126"/>
  </mergeCells>
  <printOptions horizontalCentered="1" gridLinesSet="0"/>
  <pageMargins left="0" right="0" top="0" bottom="0" header="0" footer="3.937007874015748E-2"/>
  <pageSetup paperSize="9" scale="84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8193" r:id="rId4">
          <objectPr defaultSize="0" autoPict="0" r:id="rId5">
            <anchor moveWithCells="1" sizeWithCells="1">
              <from>
                <xdr:col>4</xdr:col>
                <xdr:colOff>66675</xdr:colOff>
                <xdr:row>123</xdr:row>
                <xdr:rowOff>57150</xdr:rowOff>
              </from>
              <to>
                <xdr:col>4</xdr:col>
                <xdr:colOff>466725</xdr:colOff>
                <xdr:row>131</xdr:row>
                <xdr:rowOff>66675</xdr:rowOff>
              </to>
            </anchor>
          </objectPr>
        </oleObject>
      </mc:Choice>
      <mc:Fallback>
        <oleObject progId="Word.Picture.8" shapeId="8193" r:id="rId4"/>
      </mc:Fallback>
    </mc:AlternateContent>
    <mc:AlternateContent xmlns:mc="http://schemas.openxmlformats.org/markup-compatibility/2006">
      <mc:Choice Requires="x14">
        <oleObject progId="Word.Picture.8" shapeId="8194" r:id="rId6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371475</xdr:colOff>
                <xdr:row>131</xdr:row>
                <xdr:rowOff>95250</xdr:rowOff>
              </to>
            </anchor>
          </objectPr>
        </oleObject>
      </mc:Choice>
      <mc:Fallback>
        <oleObject progId="Word.Picture.8" shapeId="8194" r:id="rId6"/>
      </mc:Fallback>
    </mc:AlternateContent>
    <mc:AlternateContent xmlns:mc="http://schemas.openxmlformats.org/markup-compatibility/2006">
      <mc:Choice Requires="x14">
        <oleObject progId="Word.Picture.8" shapeId="8195" r:id="rId7">
          <objectPr defaultSize="0" r:id="rId8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0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8195" r:id="rId7"/>
      </mc:Fallback>
    </mc:AlternateContent>
    <mc:AlternateContent xmlns:mc="http://schemas.openxmlformats.org/markup-compatibility/2006">
      <mc:Choice Requires="x14">
        <oleObject progId="Word.Picture.8" shapeId="8196" r:id="rId9">
          <objectPr defaultSize="0" r:id="rId8">
            <anchor moveWithCells="1" sizeWithCells="1">
              <from>
                <xdr:col>6</xdr:col>
                <xdr:colOff>0</xdr:colOff>
                <xdr:row>0</xdr:row>
                <xdr:rowOff>19050</xdr:rowOff>
              </from>
              <to>
                <xdr:col>6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8196" r:id="rId9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66"/>
  <sheetViews>
    <sheetView showGridLines="0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4.42578125" style="1" customWidth="1"/>
    <col min="8" max="8" width="14.5703125" style="1" customWidth="1"/>
    <col min="9" max="9" width="14.140625" style="1" customWidth="1"/>
    <col min="10" max="10" width="9.140625" style="1" customWidth="1"/>
    <col min="11" max="11" width="8.140625" style="1" customWidth="1"/>
    <col min="12" max="12" width="11.14062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>
      <c r="B2" s="70"/>
      <c r="J2" s="70" t="s">
        <v>96</v>
      </c>
    </row>
    <row r="3" spans="1:14" ht="8.1" customHeight="1" x14ac:dyDescent="0.15">
      <c r="B3" s="70" t="s">
        <v>104</v>
      </c>
      <c r="J3" s="70" t="s">
        <v>95</v>
      </c>
    </row>
    <row r="4" spans="1:14" ht="8.1" customHeight="1" x14ac:dyDescent="0.15">
      <c r="B4" s="70" t="s">
        <v>103</v>
      </c>
    </row>
    <row r="5" spans="1:14" ht="8.1" customHeight="1" x14ac:dyDescent="0.15"/>
    <row r="6" spans="1:14" ht="8.1" customHeight="1" x14ac:dyDescent="0.15"/>
    <row r="7" spans="1:14" x14ac:dyDescent="0.15">
      <c r="E7" s="16" t="s">
        <v>94</v>
      </c>
      <c r="M7" s="16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2" t="s">
        <v>131</v>
      </c>
      <c r="B9" s="73" t="s">
        <v>26</v>
      </c>
      <c r="C9" s="73" t="s">
        <v>16</v>
      </c>
      <c r="D9" s="73" t="s">
        <v>28</v>
      </c>
      <c r="E9" s="74" t="s">
        <v>17</v>
      </c>
      <c r="G9" s="62" t="s">
        <v>132</v>
      </c>
      <c r="H9" s="73" t="s">
        <v>19</v>
      </c>
      <c r="I9" s="73" t="s">
        <v>29</v>
      </c>
      <c r="J9" s="73" t="s">
        <v>20</v>
      </c>
      <c r="K9" s="73" t="s">
        <v>21</v>
      </c>
      <c r="L9" s="73" t="s">
        <v>33</v>
      </c>
      <c r="M9" s="74" t="s">
        <v>24</v>
      </c>
      <c r="N9" s="70"/>
    </row>
    <row r="10" spans="1:14" s="11" customFormat="1" ht="10.5" x14ac:dyDescent="0.15">
      <c r="A10" s="63"/>
      <c r="B10" s="73" t="s">
        <v>27</v>
      </c>
      <c r="C10" s="73"/>
      <c r="D10" s="73" t="s">
        <v>26</v>
      </c>
      <c r="E10" s="74"/>
      <c r="G10" s="63"/>
      <c r="H10" s="73" t="s">
        <v>31</v>
      </c>
      <c r="I10" s="73" t="s">
        <v>35</v>
      </c>
      <c r="J10" s="73"/>
      <c r="K10" s="73"/>
      <c r="L10" s="73" t="s">
        <v>34</v>
      </c>
      <c r="M10" s="74"/>
      <c r="N10" s="70"/>
    </row>
    <row r="11" spans="1:14" s="11" customFormat="1" ht="10.5" x14ac:dyDescent="0.15">
      <c r="A11" s="63" t="s">
        <v>133</v>
      </c>
      <c r="B11" s="73" t="s">
        <v>25</v>
      </c>
      <c r="C11" s="73" t="s">
        <v>13</v>
      </c>
      <c r="D11" s="73" t="s">
        <v>14</v>
      </c>
      <c r="E11" s="74" t="s">
        <v>18</v>
      </c>
      <c r="G11" s="62" t="s">
        <v>134</v>
      </c>
      <c r="H11" s="73" t="s">
        <v>32</v>
      </c>
      <c r="I11" s="73" t="s">
        <v>30</v>
      </c>
      <c r="J11" s="73" t="s">
        <v>12</v>
      </c>
      <c r="K11" s="73" t="s">
        <v>22</v>
      </c>
      <c r="L11" s="73" t="s">
        <v>23</v>
      </c>
      <c r="M11" s="74" t="s">
        <v>36</v>
      </c>
      <c r="N11" s="70"/>
    </row>
    <row r="12" spans="1:14" ht="5.0999999999999996" customHeight="1" x14ac:dyDescent="0.15">
      <c r="A12" s="7"/>
      <c r="B12" s="5"/>
      <c r="C12" s="5"/>
      <c r="D12" s="5"/>
      <c r="E12" s="9"/>
      <c r="G12" s="75"/>
      <c r="H12" s="76"/>
      <c r="I12" s="76"/>
      <c r="J12" s="76"/>
      <c r="K12" s="76"/>
      <c r="L12" s="76"/>
      <c r="M12" s="77"/>
      <c r="N12" s="78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71"/>
      <c r="I13" s="71"/>
      <c r="J13" s="71"/>
      <c r="K13" s="79"/>
      <c r="L13" s="71"/>
      <c r="M13" s="80"/>
      <c r="N13" s="78"/>
    </row>
    <row r="14" spans="1:14" ht="9" customHeight="1" x14ac:dyDescent="0.15">
      <c r="A14" s="71" t="s">
        <v>0</v>
      </c>
      <c r="B14" s="4"/>
      <c r="C14" s="4"/>
      <c r="D14" s="4"/>
      <c r="E14" s="10"/>
      <c r="G14" s="71" t="s">
        <v>0</v>
      </c>
      <c r="H14" s="71"/>
      <c r="I14" s="71"/>
      <c r="J14" s="71"/>
      <c r="K14" s="79"/>
      <c r="L14" s="71"/>
      <c r="M14" s="80"/>
      <c r="N14" s="78"/>
    </row>
    <row r="15" spans="1:14" ht="9" x14ac:dyDescent="0.15">
      <c r="A15" s="71" t="s">
        <v>85</v>
      </c>
      <c r="B15" s="72">
        <v>45841143.68</v>
      </c>
      <c r="C15" s="72">
        <v>7504.46</v>
      </c>
      <c r="D15" s="72">
        <v>1077322.3</v>
      </c>
      <c r="E15" s="81">
        <v>46910961.520000003</v>
      </c>
      <c r="G15" s="71" t="s">
        <v>85</v>
      </c>
      <c r="H15" s="72">
        <v>400644579.85000002</v>
      </c>
      <c r="I15" s="72">
        <v>380706208.06999999</v>
      </c>
      <c r="J15" s="72">
        <v>19938371.780000001</v>
      </c>
      <c r="K15" s="79">
        <f t="shared" ref="K15:K21" si="0">IF(ISERROR((H15-I15)/ABS(I15)),"",(H15-I15)/ABS(I15))</f>
        <v>5.237206895332263E-2</v>
      </c>
      <c r="L15" s="72">
        <v>788000000</v>
      </c>
      <c r="M15" s="82">
        <f t="shared" ref="M15:M21" si="1">H15/L15</f>
        <v>0.50843220793147215</v>
      </c>
      <c r="N15" s="78"/>
    </row>
    <row r="16" spans="1:14" ht="9" x14ac:dyDescent="0.15">
      <c r="A16" s="71" t="s">
        <v>48</v>
      </c>
      <c r="B16" s="72">
        <v>472302.73</v>
      </c>
      <c r="C16" s="72">
        <v>7194.84</v>
      </c>
      <c r="D16" s="72">
        <v>25753.09</v>
      </c>
      <c r="E16" s="81">
        <v>490860.98</v>
      </c>
      <c r="G16" s="71" t="s">
        <v>48</v>
      </c>
      <c r="H16" s="72">
        <v>35175942.469999999</v>
      </c>
      <c r="I16" s="72">
        <v>10490409.6</v>
      </c>
      <c r="J16" s="72">
        <v>24685532.870000001</v>
      </c>
      <c r="K16" s="79">
        <f t="shared" si="0"/>
        <v>2.3531524326752691</v>
      </c>
      <c r="L16" s="72">
        <v>16650000</v>
      </c>
      <c r="M16" s="82">
        <f t="shared" si="1"/>
        <v>2.1126692174174173</v>
      </c>
      <c r="N16" s="78"/>
    </row>
    <row r="17" spans="1:14" ht="9" x14ac:dyDescent="0.15">
      <c r="A17" s="71" t="s">
        <v>49</v>
      </c>
      <c r="B17" s="72">
        <v>154151.66</v>
      </c>
      <c r="C17" s="72">
        <v>1011.2</v>
      </c>
      <c r="D17" s="72">
        <v>22559.98</v>
      </c>
      <c r="E17" s="81">
        <v>175700.44</v>
      </c>
      <c r="G17" s="71" t="s">
        <v>49</v>
      </c>
      <c r="H17" s="72">
        <v>4846627.63</v>
      </c>
      <c r="I17" s="72">
        <v>4560323.75</v>
      </c>
      <c r="J17" s="72">
        <v>286303.88</v>
      </c>
      <c r="K17" s="79">
        <f t="shared" si="0"/>
        <v>6.2781481249001209E-2</v>
      </c>
      <c r="L17" s="72">
        <v>9400000</v>
      </c>
      <c r="M17" s="82">
        <f t="shared" si="1"/>
        <v>0.51559868404255316</v>
      </c>
      <c r="N17" s="78"/>
    </row>
    <row r="18" spans="1:14" ht="9" x14ac:dyDescent="0.15">
      <c r="A18" s="71" t="s">
        <v>64</v>
      </c>
      <c r="B18" s="72">
        <v>236879.35999999999</v>
      </c>
      <c r="C18" s="72" t="s">
        <v>105</v>
      </c>
      <c r="D18" s="72" t="s">
        <v>105</v>
      </c>
      <c r="E18" s="81">
        <v>236879.35999999999</v>
      </c>
      <c r="G18" s="71" t="s">
        <v>64</v>
      </c>
      <c r="H18" s="72">
        <v>2008083.45</v>
      </c>
      <c r="I18" s="72">
        <v>2091295.06</v>
      </c>
      <c r="J18" s="72">
        <v>-83211.61</v>
      </c>
      <c r="K18" s="79">
        <f t="shared" si="0"/>
        <v>-3.9789512054793502E-2</v>
      </c>
      <c r="L18" s="72">
        <v>4150000</v>
      </c>
      <c r="M18" s="82">
        <f t="shared" si="1"/>
        <v>0.4838755301204819</v>
      </c>
      <c r="N18" s="78"/>
    </row>
    <row r="19" spans="1:14" ht="9" x14ac:dyDescent="0.15">
      <c r="A19" s="71" t="s">
        <v>65</v>
      </c>
      <c r="B19" s="72" t="s">
        <v>105</v>
      </c>
      <c r="C19" s="72" t="s">
        <v>105</v>
      </c>
      <c r="D19" s="72" t="s">
        <v>105</v>
      </c>
      <c r="E19" s="81" t="s">
        <v>105</v>
      </c>
      <c r="G19" s="71" t="s">
        <v>65</v>
      </c>
      <c r="H19" s="72">
        <v>2705816.85</v>
      </c>
      <c r="I19" s="72">
        <v>2154409.04</v>
      </c>
      <c r="J19" s="72">
        <v>551407.81000000006</v>
      </c>
      <c r="K19" s="79">
        <f t="shared" si="0"/>
        <v>0.25594388055482725</v>
      </c>
      <c r="L19" s="72">
        <v>2500000</v>
      </c>
      <c r="M19" s="82">
        <f t="shared" si="1"/>
        <v>1.0823267400000001</v>
      </c>
      <c r="N19" s="78"/>
    </row>
    <row r="20" spans="1:14" ht="9" x14ac:dyDescent="0.15">
      <c r="A20" s="71" t="s">
        <v>50</v>
      </c>
      <c r="B20" s="72">
        <v>152615.09</v>
      </c>
      <c r="C20" s="72" t="s">
        <v>105</v>
      </c>
      <c r="D20" s="72">
        <v>34716.620000000003</v>
      </c>
      <c r="E20" s="81">
        <v>187331.71</v>
      </c>
      <c r="G20" s="71" t="s">
        <v>50</v>
      </c>
      <c r="H20" s="72">
        <v>13917231.82</v>
      </c>
      <c r="I20" s="72">
        <v>13169459</v>
      </c>
      <c r="J20" s="72">
        <v>747772.82</v>
      </c>
      <c r="K20" s="79">
        <f t="shared" si="0"/>
        <v>5.6780830556517191E-2</v>
      </c>
      <c r="L20" s="72">
        <v>28100000</v>
      </c>
      <c r="M20" s="82">
        <f t="shared" si="1"/>
        <v>0.49527515373665482</v>
      </c>
      <c r="N20" s="78"/>
    </row>
    <row r="21" spans="1:14" ht="9" x14ac:dyDescent="0.15">
      <c r="A21" s="71" t="s">
        <v>66</v>
      </c>
      <c r="B21" s="72">
        <v>55705358.899999999</v>
      </c>
      <c r="C21" s="72">
        <v>3543665.18</v>
      </c>
      <c r="D21" s="72">
        <v>106247.18</v>
      </c>
      <c r="E21" s="81">
        <v>52267940.899999999</v>
      </c>
      <c r="G21" s="71" t="s">
        <v>66</v>
      </c>
      <c r="H21" s="72">
        <v>-28800889.260000002</v>
      </c>
      <c r="I21" s="72">
        <v>-41916426.049999997</v>
      </c>
      <c r="J21" s="72">
        <v>13115536.789999999</v>
      </c>
      <c r="K21" s="79">
        <f t="shared" si="0"/>
        <v>0.31289730604310423</v>
      </c>
      <c r="L21" s="72">
        <v>-28000000</v>
      </c>
      <c r="M21" s="82">
        <f t="shared" si="1"/>
        <v>1.0286031878571429</v>
      </c>
      <c r="N21" s="78"/>
    </row>
    <row r="22" spans="1:14" ht="5.0999999999999996" customHeight="1" x14ac:dyDescent="0.15">
      <c r="A22" s="80"/>
      <c r="B22" s="83"/>
      <c r="C22" s="84"/>
      <c r="D22" s="84"/>
      <c r="E22" s="83"/>
      <c r="G22" s="80"/>
      <c r="H22" s="84"/>
      <c r="I22" s="84"/>
      <c r="J22" s="84"/>
      <c r="K22" s="85"/>
      <c r="L22" s="84"/>
      <c r="M22" s="86"/>
      <c r="N22" s="78"/>
    </row>
    <row r="23" spans="1:14" ht="3" customHeight="1" x14ac:dyDescent="0.15">
      <c r="A23" s="71"/>
      <c r="B23" s="72"/>
      <c r="C23" s="72"/>
      <c r="D23" s="72"/>
      <c r="E23" s="81"/>
      <c r="G23" s="71"/>
      <c r="H23" s="72"/>
      <c r="I23" s="72"/>
      <c r="J23" s="72"/>
      <c r="K23" s="79"/>
      <c r="L23" s="72"/>
      <c r="M23" s="82"/>
      <c r="N23" s="78"/>
    </row>
    <row r="24" spans="1:14" s="11" customFormat="1" ht="9" x14ac:dyDescent="0.15">
      <c r="A24" s="87" t="s">
        <v>2</v>
      </c>
      <c r="B24" s="69">
        <v>102562451.42</v>
      </c>
      <c r="C24" s="69">
        <v>3559375.68</v>
      </c>
      <c r="D24" s="69">
        <v>1266599.17</v>
      </c>
      <c r="E24" s="88">
        <v>100269674.91</v>
      </c>
      <c r="G24" s="87" t="s">
        <v>2</v>
      </c>
      <c r="H24" s="69">
        <v>430497392.81</v>
      </c>
      <c r="I24" s="69">
        <v>371255678.47000003</v>
      </c>
      <c r="J24" s="69">
        <v>59241714.340000004</v>
      </c>
      <c r="K24" s="89">
        <f>IF(ISERROR((H24-I24)/ABS(I24)),"",(H24-I24)/ABS(I24))</f>
        <v>0.15957120059185062</v>
      </c>
      <c r="L24" s="69">
        <v>820800000</v>
      </c>
      <c r="M24" s="90">
        <f>H24/L24</f>
        <v>0.52448512769249511</v>
      </c>
      <c r="N24" s="70"/>
    </row>
    <row r="25" spans="1:14" ht="3" customHeight="1" x14ac:dyDescent="0.15">
      <c r="A25" s="80"/>
      <c r="B25" s="84"/>
      <c r="C25" s="84"/>
      <c r="D25" s="84"/>
      <c r="E25" s="83"/>
      <c r="G25" s="80"/>
      <c r="H25" s="84"/>
      <c r="I25" s="84"/>
      <c r="J25" s="84"/>
      <c r="K25" s="85"/>
      <c r="L25" s="84"/>
      <c r="M25" s="86"/>
      <c r="N25" s="78"/>
    </row>
    <row r="26" spans="1:14" ht="5.0999999999999996" customHeight="1" x14ac:dyDescent="0.15">
      <c r="A26" s="71"/>
      <c r="B26" s="72"/>
      <c r="C26" s="72"/>
      <c r="D26" s="72"/>
      <c r="E26" s="81"/>
      <c r="G26" s="71"/>
      <c r="H26" s="72"/>
      <c r="I26" s="72"/>
      <c r="J26" s="72"/>
      <c r="K26" s="79"/>
      <c r="L26" s="72"/>
      <c r="M26" s="82"/>
      <c r="N26" s="78"/>
    </row>
    <row r="27" spans="1:14" ht="9" customHeight="1" x14ac:dyDescent="0.15">
      <c r="A27" s="71" t="s">
        <v>3</v>
      </c>
      <c r="B27" s="72"/>
      <c r="C27" s="72"/>
      <c r="D27" s="72"/>
      <c r="E27" s="81"/>
      <c r="G27" s="71" t="s">
        <v>3</v>
      </c>
      <c r="H27" s="72"/>
      <c r="I27" s="72"/>
      <c r="J27" s="72"/>
      <c r="K27" s="79"/>
      <c r="L27" s="72"/>
      <c r="M27" s="82"/>
      <c r="N27" s="78"/>
    </row>
    <row r="28" spans="1:14" ht="9" x14ac:dyDescent="0.15">
      <c r="A28" s="71" t="s">
        <v>48</v>
      </c>
      <c r="B28" s="72">
        <v>472302.73</v>
      </c>
      <c r="C28" s="72">
        <v>7194.82</v>
      </c>
      <c r="D28" s="72">
        <v>25753.09</v>
      </c>
      <c r="E28" s="81">
        <v>490861</v>
      </c>
      <c r="G28" s="71" t="s">
        <v>48</v>
      </c>
      <c r="H28" s="72">
        <v>35175942.380000003</v>
      </c>
      <c r="I28" s="72">
        <v>10490409.43</v>
      </c>
      <c r="J28" s="72">
        <v>24685532.949999999</v>
      </c>
      <c r="K28" s="79">
        <f>IF(ISERROR((H28-I28)/ABS(I28)),"",(H28-I28)/ABS(I28))</f>
        <v>2.3531524784347719</v>
      </c>
      <c r="L28" s="72">
        <v>16650000</v>
      </c>
      <c r="M28" s="82">
        <f>H28/L28</f>
        <v>2.1126692120120123</v>
      </c>
      <c r="N28" s="78"/>
    </row>
    <row r="29" spans="1:14" ht="9" x14ac:dyDescent="0.15">
      <c r="A29" s="71" t="s">
        <v>49</v>
      </c>
      <c r="B29" s="72">
        <v>154151.65</v>
      </c>
      <c r="C29" s="72">
        <v>1011.18</v>
      </c>
      <c r="D29" s="72">
        <v>22559.94</v>
      </c>
      <c r="E29" s="81">
        <v>175700.41</v>
      </c>
      <c r="G29" s="71" t="s">
        <v>49</v>
      </c>
      <c r="H29" s="72">
        <v>4846627.34</v>
      </c>
      <c r="I29" s="72">
        <v>4560323.59</v>
      </c>
      <c r="J29" s="72">
        <v>286303.75</v>
      </c>
      <c r="K29" s="79">
        <f>IF(ISERROR((H29-I29)/ABS(I29)),"",(H29-I29)/ABS(I29))</f>
        <v>6.2781454944954906E-2</v>
      </c>
      <c r="L29" s="72">
        <v>9400000</v>
      </c>
      <c r="M29" s="82">
        <f>H29/L29</f>
        <v>0.51559865319148934</v>
      </c>
      <c r="N29" s="78"/>
    </row>
    <row r="30" spans="1:14" ht="9" x14ac:dyDescent="0.15">
      <c r="A30" s="71" t="s">
        <v>67</v>
      </c>
      <c r="B30" s="72">
        <v>236879.34</v>
      </c>
      <c r="C30" s="72" t="s">
        <v>105</v>
      </c>
      <c r="D30" s="72" t="s">
        <v>105</v>
      </c>
      <c r="E30" s="81">
        <v>236879.34</v>
      </c>
      <c r="G30" s="71" t="s">
        <v>67</v>
      </c>
      <c r="H30" s="72">
        <v>2008083.42</v>
      </c>
      <c r="I30" s="72">
        <v>2091295.02</v>
      </c>
      <c r="J30" s="72">
        <v>-83211.600000000006</v>
      </c>
      <c r="K30" s="79">
        <f>IF(ISERROR((H30-I30)/ABS(I30)),"",(H30-I30)/ABS(I30))</f>
        <v>-3.9789508034117585E-2</v>
      </c>
      <c r="L30" s="72">
        <v>4150000</v>
      </c>
      <c r="M30" s="82">
        <f>H30/L30</f>
        <v>0.48387552289156627</v>
      </c>
      <c r="N30" s="78"/>
    </row>
    <row r="31" spans="1:14" ht="9" x14ac:dyDescent="0.15">
      <c r="A31" s="71" t="s">
        <v>1</v>
      </c>
      <c r="B31" s="72">
        <v>1587777.23</v>
      </c>
      <c r="C31" s="72">
        <v>531530.82999999996</v>
      </c>
      <c r="D31" s="72">
        <v>32042.2</v>
      </c>
      <c r="E31" s="81">
        <v>1088288.6000000001</v>
      </c>
      <c r="G31" s="71" t="s">
        <v>1</v>
      </c>
      <c r="H31" s="72">
        <v>-8182544.96</v>
      </c>
      <c r="I31" s="72">
        <v>3159304</v>
      </c>
      <c r="J31" s="72">
        <v>-11341848.960000001</v>
      </c>
      <c r="K31" s="79">
        <f>IF(ISERROR((H31-I31)/ABS(I31)),"",(H31-I31)/ABS(I31))</f>
        <v>-3.5899834140684153</v>
      </c>
      <c r="L31" s="72">
        <v>160000000</v>
      </c>
      <c r="M31" s="82">
        <f>H31/L31</f>
        <v>-5.1140906E-2</v>
      </c>
      <c r="N31" s="78"/>
    </row>
    <row r="32" spans="1:14" ht="5.0999999999999996" customHeight="1" x14ac:dyDescent="0.15">
      <c r="A32" s="80"/>
      <c r="B32" s="84"/>
      <c r="C32" s="84"/>
      <c r="D32" s="84"/>
      <c r="E32" s="83"/>
      <c r="G32" s="80"/>
      <c r="H32" s="84"/>
      <c r="I32" s="84"/>
      <c r="J32" s="84"/>
      <c r="K32" s="85"/>
      <c r="L32" s="84"/>
      <c r="M32" s="86"/>
      <c r="N32" s="78"/>
    </row>
    <row r="33" spans="1:14" ht="3" customHeight="1" x14ac:dyDescent="0.15">
      <c r="A33" s="71"/>
      <c r="B33" s="72"/>
      <c r="C33" s="72"/>
      <c r="D33" s="72"/>
      <c r="E33" s="81"/>
      <c r="G33" s="71"/>
      <c r="H33" s="72"/>
      <c r="I33" s="72"/>
      <c r="J33" s="72"/>
      <c r="K33" s="79"/>
      <c r="L33" s="72"/>
      <c r="M33" s="82"/>
      <c r="N33" s="78"/>
    </row>
    <row r="34" spans="1:14" s="11" customFormat="1" ht="9" x14ac:dyDescent="0.15">
      <c r="A34" s="73" t="s">
        <v>11</v>
      </c>
      <c r="B34" s="69">
        <v>2451110.9500000002</v>
      </c>
      <c r="C34" s="69">
        <v>539736.82999999996</v>
      </c>
      <c r="D34" s="69">
        <v>80355.23</v>
      </c>
      <c r="E34" s="88">
        <v>1991729.35</v>
      </c>
      <c r="G34" s="73" t="s">
        <v>11</v>
      </c>
      <c r="H34" s="69">
        <v>33848108.18</v>
      </c>
      <c r="I34" s="69">
        <v>20301332.039999999</v>
      </c>
      <c r="J34" s="69">
        <v>13546776.140000001</v>
      </c>
      <c r="K34" s="89">
        <f>IF(ISERROR((H34-I34)/ABS(I34)),"",(H34-I34)/ABS(I34))</f>
        <v>0.66728508815621546</v>
      </c>
      <c r="L34" s="69">
        <v>190200000</v>
      </c>
      <c r="M34" s="90">
        <f>H34/L34</f>
        <v>0.17796061083070452</v>
      </c>
      <c r="N34" s="70"/>
    </row>
    <row r="35" spans="1:14" ht="3" customHeight="1" x14ac:dyDescent="0.15">
      <c r="A35" s="80"/>
      <c r="B35" s="84"/>
      <c r="C35" s="84"/>
      <c r="D35" s="84"/>
      <c r="E35" s="83"/>
      <c r="G35" s="80"/>
      <c r="H35" s="84"/>
      <c r="I35" s="84"/>
      <c r="J35" s="84"/>
      <c r="K35" s="85"/>
      <c r="L35" s="84"/>
      <c r="M35" s="86"/>
      <c r="N35" s="78"/>
    </row>
    <row r="36" spans="1:14" ht="5.0999999999999996" customHeight="1" x14ac:dyDescent="0.15">
      <c r="A36" s="80"/>
      <c r="B36" s="72"/>
      <c r="C36" s="72"/>
      <c r="D36" s="72"/>
      <c r="E36" s="81"/>
      <c r="G36" s="71"/>
      <c r="H36" s="72"/>
      <c r="I36" s="72"/>
      <c r="J36" s="72"/>
      <c r="K36" s="79"/>
      <c r="L36" s="72"/>
      <c r="M36" s="82"/>
      <c r="N36" s="78"/>
    </row>
    <row r="37" spans="1:14" ht="9" x14ac:dyDescent="0.15">
      <c r="A37" s="71" t="s">
        <v>68</v>
      </c>
      <c r="B37" s="72">
        <v>854674.86</v>
      </c>
      <c r="C37" s="72">
        <v>23746.12</v>
      </c>
      <c r="D37" s="72">
        <v>36.409999999999997</v>
      </c>
      <c r="E37" s="81">
        <v>830965.15</v>
      </c>
      <c r="G37" s="71" t="s">
        <v>68</v>
      </c>
      <c r="H37" s="72">
        <v>8176979.29</v>
      </c>
      <c r="I37" s="72">
        <v>5243360.1500000004</v>
      </c>
      <c r="J37" s="72">
        <v>2933619.14</v>
      </c>
      <c r="K37" s="79">
        <f>IF(ISERROR((H37-I37)/ABS(I37)),"",(H37-I37)/ABS(I37))</f>
        <v>0.55949220653858756</v>
      </c>
      <c r="L37" s="72">
        <v>12075000</v>
      </c>
      <c r="M37" s="82">
        <f>H37/L37</f>
        <v>0.6771825498964803</v>
      </c>
      <c r="N37" s="78"/>
    </row>
    <row r="38" spans="1:14" ht="9" x14ac:dyDescent="0.15">
      <c r="A38" s="71" t="s">
        <v>98</v>
      </c>
      <c r="B38" s="72">
        <v>13945981.57</v>
      </c>
      <c r="C38" s="72">
        <v>405.51</v>
      </c>
      <c r="D38" s="72" t="s">
        <v>105</v>
      </c>
      <c r="E38" s="81">
        <v>13945576.060000001</v>
      </c>
      <c r="G38" s="71" t="s">
        <v>98</v>
      </c>
      <c r="H38" s="72">
        <v>19914506.850000001</v>
      </c>
      <c r="I38" s="72">
        <v>16689073.91</v>
      </c>
      <c r="J38" s="72">
        <v>3225432.94</v>
      </c>
      <c r="K38" s="79">
        <f>IF(ISERROR((H38-I38)/ABS(I38)),"",(H38-I38)/ABS(I38))</f>
        <v>0.19326614271073123</v>
      </c>
      <c r="L38" s="72">
        <v>17100000</v>
      </c>
      <c r="M38" s="82">
        <f>H38/L38</f>
        <v>1.1645910438596492</v>
      </c>
      <c r="N38" s="78"/>
    </row>
    <row r="39" spans="1:14" ht="9" x14ac:dyDescent="0.15">
      <c r="A39" s="71" t="s">
        <v>69</v>
      </c>
      <c r="B39" s="72">
        <v>114888.61</v>
      </c>
      <c r="C39" s="72">
        <v>3171.14</v>
      </c>
      <c r="D39" s="72">
        <v>727.05</v>
      </c>
      <c r="E39" s="81">
        <v>112444.52</v>
      </c>
      <c r="G39" s="71" t="s">
        <v>69</v>
      </c>
      <c r="H39" s="72">
        <v>3827798.46</v>
      </c>
      <c r="I39" s="72">
        <v>2931110.59</v>
      </c>
      <c r="J39" s="72">
        <v>896687.87</v>
      </c>
      <c r="K39" s="79">
        <f>IF(ISERROR((H39-I39)/ABS(I39)),"",(H39-I39)/ABS(I39))</f>
        <v>0.30592085916485334</v>
      </c>
      <c r="L39" s="72">
        <v>6550000</v>
      </c>
      <c r="M39" s="82">
        <f>H39/L39</f>
        <v>0.58439671145038163</v>
      </c>
      <c r="N39" s="78"/>
    </row>
    <row r="40" spans="1:14" ht="9" x14ac:dyDescent="0.15">
      <c r="A40" s="71" t="s">
        <v>51</v>
      </c>
      <c r="B40" s="72" t="s">
        <v>105</v>
      </c>
      <c r="C40" s="72" t="s">
        <v>105</v>
      </c>
      <c r="D40" s="72" t="s">
        <v>105</v>
      </c>
      <c r="E40" s="81" t="s">
        <v>105</v>
      </c>
      <c r="G40" s="71" t="s">
        <v>51</v>
      </c>
      <c r="H40" s="72" t="s">
        <v>105</v>
      </c>
      <c r="I40" s="72">
        <v>80981.8</v>
      </c>
      <c r="J40" s="72">
        <v>-80981.8</v>
      </c>
      <c r="K40" s="79" t="str">
        <f>IF(ISERROR((H40-I40)/ABS(I40)),"",(H40-I40)/ABS(I40))</f>
        <v/>
      </c>
      <c r="L40" s="72">
        <v>3150000</v>
      </c>
      <c r="M40" s="82"/>
      <c r="N40" s="78"/>
    </row>
    <row r="41" spans="1:14" ht="9" x14ac:dyDescent="0.15">
      <c r="A41" s="71" t="s">
        <v>70</v>
      </c>
      <c r="B41" s="72">
        <v>1502.24</v>
      </c>
      <c r="C41" s="72">
        <v>93589.58</v>
      </c>
      <c r="D41" s="72" t="s">
        <v>105</v>
      </c>
      <c r="E41" s="81">
        <v>-92087.34</v>
      </c>
      <c r="G41" s="71" t="s">
        <v>70</v>
      </c>
      <c r="H41" s="72">
        <v>2871210.36</v>
      </c>
      <c r="I41" s="72">
        <v>2792515.02</v>
      </c>
      <c r="J41" s="72">
        <v>78695.34</v>
      </c>
      <c r="K41" s="79">
        <f>IF(ISERROR((H41-I41)/ABS(I41)),"",(H41-I41)/ABS(I41))</f>
        <v>2.8180811718606209E-2</v>
      </c>
      <c r="L41" s="72">
        <v>5322450</v>
      </c>
      <c r="M41" s="82">
        <f>H41/L41</f>
        <v>0.53945276329509906</v>
      </c>
      <c r="N41" s="78"/>
    </row>
    <row r="42" spans="1:14" ht="9" x14ac:dyDescent="0.15">
      <c r="A42" s="71" t="s">
        <v>56</v>
      </c>
      <c r="B42" s="72"/>
      <c r="C42" s="72"/>
      <c r="D42" s="72"/>
      <c r="E42" s="81"/>
      <c r="G42" s="71" t="s">
        <v>56</v>
      </c>
      <c r="H42" s="72"/>
      <c r="I42" s="72"/>
      <c r="J42" s="72"/>
      <c r="K42" s="79"/>
      <c r="L42" s="72"/>
      <c r="M42" s="82"/>
      <c r="N42" s="78"/>
    </row>
    <row r="43" spans="1:14" ht="5.0999999999999996" customHeight="1" x14ac:dyDescent="0.15">
      <c r="A43" s="80"/>
      <c r="B43" s="84"/>
      <c r="C43" s="84"/>
      <c r="D43" s="84"/>
      <c r="E43" s="83"/>
      <c r="G43" s="80"/>
      <c r="H43" s="84"/>
      <c r="I43" s="84"/>
      <c r="J43" s="84"/>
      <c r="K43" s="85"/>
      <c r="L43" s="84"/>
      <c r="M43" s="86"/>
      <c r="N43" s="78"/>
    </row>
    <row r="44" spans="1:14" ht="3" customHeight="1" x14ac:dyDescent="0.15">
      <c r="A44" s="71"/>
      <c r="B44" s="72"/>
      <c r="C44" s="72"/>
      <c r="D44" s="72"/>
      <c r="E44" s="81"/>
      <c r="G44" s="71"/>
      <c r="H44" s="72"/>
      <c r="I44" s="72"/>
      <c r="J44" s="72"/>
      <c r="K44" s="79"/>
      <c r="L44" s="72"/>
      <c r="M44" s="82"/>
      <c r="N44" s="78"/>
    </row>
    <row r="45" spans="1:14" s="11" customFormat="1" ht="9" x14ac:dyDescent="0.15">
      <c r="A45" s="73" t="s">
        <v>37</v>
      </c>
      <c r="B45" s="69">
        <v>119930609.65000001</v>
      </c>
      <c r="C45" s="69">
        <v>4220024.8600000003</v>
      </c>
      <c r="D45" s="69">
        <v>1347717.86</v>
      </c>
      <c r="E45" s="88">
        <v>117058302.65000001</v>
      </c>
      <c r="G45" s="73" t="s">
        <v>37</v>
      </c>
      <c r="H45" s="69">
        <v>499135995.94999999</v>
      </c>
      <c r="I45" s="69">
        <v>419294051.98000002</v>
      </c>
      <c r="J45" s="69">
        <v>79841943.969999999</v>
      </c>
      <c r="K45" s="89">
        <f>IF(ISERROR((H45-I45)/ABS(I45)),"",(H45-I45)/ABS(I45))</f>
        <v>0.19041992986298875</v>
      </c>
      <c r="L45" s="69">
        <v>1055197450</v>
      </c>
      <c r="M45" s="90">
        <f>H45/L45</f>
        <v>0.47302615823228156</v>
      </c>
      <c r="N45" s="70"/>
    </row>
    <row r="46" spans="1:14" ht="3" customHeight="1" x14ac:dyDescent="0.15">
      <c r="A46" s="80"/>
      <c r="B46" s="84"/>
      <c r="C46" s="84"/>
      <c r="D46" s="84"/>
      <c r="E46" s="83"/>
      <c r="G46" s="80"/>
      <c r="H46" s="84"/>
      <c r="I46" s="84"/>
      <c r="J46" s="84"/>
      <c r="K46" s="85"/>
      <c r="L46" s="84"/>
      <c r="M46" s="86"/>
      <c r="N46" s="78"/>
    </row>
    <row r="47" spans="1:14" ht="5.0999999999999996" customHeight="1" x14ac:dyDescent="0.15">
      <c r="A47" s="71"/>
      <c r="B47" s="72"/>
      <c r="C47" s="72"/>
      <c r="D47" s="72"/>
      <c r="E47" s="81"/>
      <c r="G47" s="71"/>
      <c r="H47" s="72"/>
      <c r="I47" s="72"/>
      <c r="J47" s="72"/>
      <c r="K47" s="79"/>
      <c r="L47" s="72"/>
      <c r="M47" s="82"/>
      <c r="N47" s="78"/>
    </row>
    <row r="48" spans="1:14" ht="9" x14ac:dyDescent="0.15">
      <c r="A48" s="71" t="s">
        <v>86</v>
      </c>
      <c r="B48" s="72">
        <v>102977738.29000001</v>
      </c>
      <c r="C48" s="72">
        <v>28968944.68</v>
      </c>
      <c r="D48" s="72">
        <v>1006026.34</v>
      </c>
      <c r="E48" s="81">
        <v>75014819.950000003</v>
      </c>
      <c r="G48" s="71" t="s">
        <v>86</v>
      </c>
      <c r="H48" s="72">
        <v>349773177.17000002</v>
      </c>
      <c r="I48" s="72">
        <v>317401550.72000003</v>
      </c>
      <c r="J48" s="72">
        <v>32371626.449999999</v>
      </c>
      <c r="K48" s="79">
        <f>IF(ISERROR((H48-I48)/ABS(I48)),"",(H48-I48)/ABS(I48))</f>
        <v>0.10198950312803307</v>
      </c>
      <c r="L48" s="72">
        <v>655561440</v>
      </c>
      <c r="M48" s="82">
        <f>H48/L48</f>
        <v>0.53354751489044261</v>
      </c>
      <c r="N48" s="78"/>
    </row>
    <row r="49" spans="1:14" ht="9" x14ac:dyDescent="0.15">
      <c r="A49" s="71" t="s">
        <v>71</v>
      </c>
      <c r="B49" s="72">
        <v>1546178.59</v>
      </c>
      <c r="C49" s="72">
        <v>10488.49</v>
      </c>
      <c r="D49" s="72">
        <v>1268.22</v>
      </c>
      <c r="E49" s="81">
        <v>1536958.32</v>
      </c>
      <c r="G49" s="71" t="s">
        <v>71</v>
      </c>
      <c r="H49" s="72">
        <v>10705609.73</v>
      </c>
      <c r="I49" s="72">
        <v>9651957.6199999992</v>
      </c>
      <c r="J49" s="72">
        <v>1053652.1100000001</v>
      </c>
      <c r="K49" s="79">
        <f>IF(ISERROR((H49-I49)/ABS(I49)),"",(H49-I49)/ABS(I49))</f>
        <v>0.10916460178158152</v>
      </c>
      <c r="L49" s="72">
        <v>17300000</v>
      </c>
      <c r="M49" s="82">
        <f>H49/L49</f>
        <v>0.61882137167630058</v>
      </c>
      <c r="N49" s="78"/>
    </row>
    <row r="50" spans="1:14" ht="9" x14ac:dyDescent="0.15">
      <c r="A50" s="71" t="s">
        <v>52</v>
      </c>
      <c r="B50" s="72">
        <v>1283058.01</v>
      </c>
      <c r="C50" s="72">
        <v>2137.2199999999998</v>
      </c>
      <c r="D50" s="72">
        <v>5810.14</v>
      </c>
      <c r="E50" s="81">
        <v>1286730.93</v>
      </c>
      <c r="G50" s="71" t="s">
        <v>52</v>
      </c>
      <c r="H50" s="72">
        <v>4382997.6399999997</v>
      </c>
      <c r="I50" s="72">
        <v>3032384.82</v>
      </c>
      <c r="J50" s="72">
        <v>1350612.82</v>
      </c>
      <c r="K50" s="79">
        <f>IF(ISERROR((H50-I50)/ABS(I50)),"",(H50-I50)/ABS(I50))</f>
        <v>0.4453962475646478</v>
      </c>
      <c r="L50" s="72">
        <v>5400000</v>
      </c>
      <c r="M50" s="82">
        <f>H50/L50</f>
        <v>0.81166622962962953</v>
      </c>
      <c r="N50" s="78"/>
    </row>
    <row r="51" spans="1:14" ht="9" x14ac:dyDescent="0.15">
      <c r="A51" s="71" t="s">
        <v>72</v>
      </c>
      <c r="B51" s="72">
        <v>626626.61</v>
      </c>
      <c r="C51" s="72">
        <v>20935.54</v>
      </c>
      <c r="D51" s="72" t="s">
        <v>105</v>
      </c>
      <c r="E51" s="81">
        <v>605691.06999999995</v>
      </c>
      <c r="G51" s="71" t="s">
        <v>72</v>
      </c>
      <c r="H51" s="72">
        <v>2899617.87</v>
      </c>
      <c r="I51" s="72">
        <v>2054386.69</v>
      </c>
      <c r="J51" s="72">
        <v>845231.18</v>
      </c>
      <c r="K51" s="79">
        <f>IF(ISERROR((H51-I51)/ABS(I51)),"",(H51-I51)/ABS(I51))</f>
        <v>0.41142750004868861</v>
      </c>
      <c r="L51" s="72">
        <v>3450000</v>
      </c>
      <c r="M51" s="82">
        <f>H51/L51</f>
        <v>0.84046894782608694</v>
      </c>
      <c r="N51" s="78"/>
    </row>
    <row r="52" spans="1:14" ht="9" x14ac:dyDescent="0.15">
      <c r="A52" s="71" t="s">
        <v>73</v>
      </c>
      <c r="B52" s="72"/>
      <c r="C52" s="72"/>
      <c r="D52" s="72"/>
      <c r="E52" s="81"/>
      <c r="G52" s="71" t="s">
        <v>73</v>
      </c>
      <c r="H52" s="72"/>
      <c r="I52" s="72"/>
      <c r="J52" s="72"/>
      <c r="K52" s="79"/>
      <c r="L52" s="72"/>
      <c r="M52" s="82"/>
      <c r="N52" s="78"/>
    </row>
    <row r="53" spans="1:14" ht="9" x14ac:dyDescent="0.15">
      <c r="A53" s="71" t="s">
        <v>53</v>
      </c>
      <c r="B53" s="72">
        <v>14374.51</v>
      </c>
      <c r="C53" s="72">
        <v>123334.78</v>
      </c>
      <c r="D53" s="72" t="s">
        <v>105</v>
      </c>
      <c r="E53" s="81">
        <v>-108960.27</v>
      </c>
      <c r="G53" s="71" t="s">
        <v>53</v>
      </c>
      <c r="H53" s="72">
        <v>435483.54</v>
      </c>
      <c r="I53" s="72">
        <v>719484.12</v>
      </c>
      <c r="J53" s="72">
        <v>-284000.58</v>
      </c>
      <c r="K53" s="79">
        <f>IF(ISERROR((H53-I53)/ABS(I53)),"",(H53-I53)/ABS(I53))</f>
        <v>-0.39472807266406384</v>
      </c>
      <c r="L53" s="72">
        <v>1500800</v>
      </c>
      <c r="M53" s="82">
        <f>H53/L53</f>
        <v>0.29016760394456287</v>
      </c>
      <c r="N53" s="78"/>
    </row>
    <row r="54" spans="1:14" ht="9" x14ac:dyDescent="0.15">
      <c r="A54" s="71" t="s">
        <v>54</v>
      </c>
      <c r="B54" s="72">
        <v>1847.04</v>
      </c>
      <c r="C54" s="72">
        <v>8255.7999999999993</v>
      </c>
      <c r="D54" s="72" t="s">
        <v>105</v>
      </c>
      <c r="E54" s="81">
        <v>-6408.76</v>
      </c>
      <c r="G54" s="71" t="s">
        <v>54</v>
      </c>
      <c r="H54" s="72">
        <v>19531.03</v>
      </c>
      <c r="I54" s="72">
        <v>12434.79</v>
      </c>
      <c r="J54" s="72">
        <v>7096.24</v>
      </c>
      <c r="K54" s="79">
        <f t="shared" ref="K54:K65" si="2">IF(ISERROR((H54-I54)/ABS(I54)),"",(H54-I54)/ABS(I54))</f>
        <v>0.57067630414345538</v>
      </c>
      <c r="L54" s="72">
        <v>22366</v>
      </c>
      <c r="M54" s="82">
        <f>H54/L54</f>
        <v>0.87324644549763031</v>
      </c>
      <c r="N54" s="78"/>
    </row>
    <row r="55" spans="1:14" ht="9" x14ac:dyDescent="0.15">
      <c r="A55" s="71" t="s">
        <v>4</v>
      </c>
      <c r="B55" s="72"/>
      <c r="C55" s="72"/>
      <c r="D55" s="72"/>
      <c r="E55" s="81"/>
      <c r="G55" s="71" t="s">
        <v>4</v>
      </c>
      <c r="H55" s="72"/>
      <c r="I55" s="72"/>
      <c r="J55" s="72"/>
      <c r="K55" s="79" t="str">
        <f t="shared" si="2"/>
        <v/>
      </c>
      <c r="L55" s="72"/>
      <c r="M55" s="82"/>
      <c r="N55" s="78"/>
    </row>
    <row r="56" spans="1:14" ht="9" x14ac:dyDescent="0.15">
      <c r="A56" s="71" t="s">
        <v>63</v>
      </c>
      <c r="B56" s="72">
        <v>32560703.460000001</v>
      </c>
      <c r="C56" s="72">
        <v>-507111.66</v>
      </c>
      <c r="D56" s="72" t="s">
        <v>105</v>
      </c>
      <c r="E56" s="81">
        <v>33067815.120000001</v>
      </c>
      <c r="G56" s="71" t="s">
        <v>63</v>
      </c>
      <c r="H56" s="72">
        <v>115888956.63</v>
      </c>
      <c r="I56" s="72">
        <v>113934837.16</v>
      </c>
      <c r="J56" s="72">
        <v>1954119.47</v>
      </c>
      <c r="K56" s="79">
        <f t="shared" si="2"/>
        <v>1.715120255322616E-2</v>
      </c>
      <c r="L56" s="72">
        <v>219375360</v>
      </c>
      <c r="M56" s="82">
        <f>H56/L56</f>
        <v>0.52826788126980162</v>
      </c>
      <c r="N56" s="78"/>
    </row>
    <row r="57" spans="1:14" ht="9" x14ac:dyDescent="0.15">
      <c r="A57" s="71" t="s">
        <v>47</v>
      </c>
      <c r="B57" s="72">
        <v>248.84</v>
      </c>
      <c r="C57" s="72">
        <v>512487.67</v>
      </c>
      <c r="D57" s="72" t="s">
        <v>105</v>
      </c>
      <c r="E57" s="81">
        <v>-512238.83</v>
      </c>
      <c r="G57" s="71" t="s">
        <v>47</v>
      </c>
      <c r="H57" s="72">
        <v>-701996.84</v>
      </c>
      <c r="I57" s="72">
        <v>169403.41</v>
      </c>
      <c r="J57" s="72">
        <v>-871400.25</v>
      </c>
      <c r="K57" s="79">
        <f t="shared" si="2"/>
        <v>-5.1439357094405596</v>
      </c>
      <c r="L57" s="72">
        <v>342281</v>
      </c>
      <c r="M57" s="82">
        <f t="shared" ref="M57:M65" si="3">H57/L57</f>
        <v>-2.0509372124073493</v>
      </c>
      <c r="N57" s="78"/>
    </row>
    <row r="58" spans="1:14" ht="9" x14ac:dyDescent="0.15">
      <c r="A58" s="71" t="s">
        <v>55</v>
      </c>
      <c r="B58" s="72">
        <v>8061358.7300000004</v>
      </c>
      <c r="C58" s="72" t="s">
        <v>105</v>
      </c>
      <c r="D58" s="72" t="s">
        <v>105</v>
      </c>
      <c r="E58" s="81">
        <v>8061358.7300000004</v>
      </c>
      <c r="G58" s="71" t="s">
        <v>55</v>
      </c>
      <c r="H58" s="72">
        <v>28200347.149999999</v>
      </c>
      <c r="I58" s="72">
        <v>27441260.609999999</v>
      </c>
      <c r="J58" s="72">
        <v>759086.54</v>
      </c>
      <c r="K58" s="79">
        <f t="shared" si="2"/>
        <v>2.7662232824806045E-2</v>
      </c>
      <c r="L58" s="72">
        <v>58889724</v>
      </c>
      <c r="M58" s="82">
        <f t="shared" si="3"/>
        <v>0.47886702865172198</v>
      </c>
      <c r="N58" s="78"/>
    </row>
    <row r="59" spans="1:14" ht="9" x14ac:dyDescent="0.15">
      <c r="A59" s="71" t="s">
        <v>5</v>
      </c>
      <c r="B59" s="72">
        <v>55345.27</v>
      </c>
      <c r="C59" s="72">
        <v>18.64</v>
      </c>
      <c r="D59" s="72" t="s">
        <v>105</v>
      </c>
      <c r="E59" s="81">
        <v>55326.63</v>
      </c>
      <c r="G59" s="71" t="s">
        <v>5</v>
      </c>
      <c r="H59" s="72">
        <v>308538.82</v>
      </c>
      <c r="I59" s="72">
        <v>231257.75</v>
      </c>
      <c r="J59" s="72">
        <v>77281.070000000007</v>
      </c>
      <c r="K59" s="79">
        <f t="shared" si="2"/>
        <v>0.33417721135832207</v>
      </c>
      <c r="L59" s="72">
        <v>513421</v>
      </c>
      <c r="M59" s="82">
        <f t="shared" si="3"/>
        <v>0.60094702008682932</v>
      </c>
      <c r="N59" s="78"/>
    </row>
    <row r="60" spans="1:14" ht="9" x14ac:dyDescent="0.15">
      <c r="A60" s="71" t="s">
        <v>44</v>
      </c>
      <c r="B60" s="72">
        <v>867129.73</v>
      </c>
      <c r="C60" s="72">
        <v>42861.61</v>
      </c>
      <c r="D60" s="72" t="s">
        <v>105</v>
      </c>
      <c r="E60" s="81">
        <v>824268.12</v>
      </c>
      <c r="G60" s="71" t="s">
        <v>44</v>
      </c>
      <c r="H60" s="72">
        <v>6184327.2199999997</v>
      </c>
      <c r="I60" s="72">
        <v>5994486.8200000003</v>
      </c>
      <c r="J60" s="72">
        <v>189840.4</v>
      </c>
      <c r="K60" s="79">
        <f t="shared" si="2"/>
        <v>3.1669166302379065E-2</v>
      </c>
      <c r="L60" s="72">
        <v>10986852</v>
      </c>
      <c r="M60" s="82">
        <f t="shared" si="3"/>
        <v>0.5628843657855771</v>
      </c>
      <c r="N60" s="78"/>
    </row>
    <row r="61" spans="1:14" ht="9" x14ac:dyDescent="0.15">
      <c r="A61" s="71" t="s">
        <v>74</v>
      </c>
      <c r="B61" s="72"/>
      <c r="C61" s="72"/>
      <c r="D61" s="72"/>
      <c r="E61" s="81"/>
      <c r="G61" s="71" t="s">
        <v>74</v>
      </c>
      <c r="H61" s="72"/>
      <c r="I61" s="72"/>
      <c r="J61" s="72"/>
      <c r="K61" s="79" t="str">
        <f t="shared" si="2"/>
        <v/>
      </c>
      <c r="L61" s="72"/>
      <c r="M61" s="82"/>
      <c r="N61" s="78"/>
    </row>
    <row r="62" spans="1:14" ht="9" x14ac:dyDescent="0.15">
      <c r="A62" s="71" t="s">
        <v>75</v>
      </c>
      <c r="B62" s="72">
        <v>815842.2</v>
      </c>
      <c r="C62" s="72" t="s">
        <v>105</v>
      </c>
      <c r="D62" s="72" t="s">
        <v>105</v>
      </c>
      <c r="E62" s="81">
        <v>815842.2</v>
      </c>
      <c r="G62" s="71" t="s">
        <v>75</v>
      </c>
      <c r="H62" s="72">
        <v>4956073.96</v>
      </c>
      <c r="I62" s="72">
        <v>5511223.21</v>
      </c>
      <c r="J62" s="72">
        <v>-555149.25</v>
      </c>
      <c r="K62" s="79">
        <f t="shared" si="2"/>
        <v>-0.10073067789972527</v>
      </c>
      <c r="L62" s="72">
        <v>10725000</v>
      </c>
      <c r="M62" s="82">
        <f t="shared" si="3"/>
        <v>0.46210479813519811</v>
      </c>
      <c r="N62" s="78"/>
    </row>
    <row r="63" spans="1:14" ht="9" x14ac:dyDescent="0.15">
      <c r="A63" s="71" t="s">
        <v>76</v>
      </c>
      <c r="B63" s="72">
        <v>485.35</v>
      </c>
      <c r="C63" s="72" t="s">
        <v>105</v>
      </c>
      <c r="D63" s="72" t="s">
        <v>105</v>
      </c>
      <c r="E63" s="81">
        <v>485.35</v>
      </c>
      <c r="G63" s="71" t="s">
        <v>76</v>
      </c>
      <c r="H63" s="72">
        <v>834458.88</v>
      </c>
      <c r="I63" s="72">
        <v>798733.09</v>
      </c>
      <c r="J63" s="72">
        <v>35725.79</v>
      </c>
      <c r="K63" s="79">
        <f t="shared" si="2"/>
        <v>4.4728070549825395E-2</v>
      </c>
      <c r="L63" s="72">
        <v>1650000</v>
      </c>
      <c r="M63" s="82">
        <f t="shared" si="3"/>
        <v>0.50573265454545457</v>
      </c>
      <c r="N63" s="78"/>
    </row>
    <row r="64" spans="1:14" ht="9" x14ac:dyDescent="0.15">
      <c r="A64" s="71" t="s">
        <v>77</v>
      </c>
      <c r="B64" s="72">
        <v>2998.79</v>
      </c>
      <c r="C64" s="72" t="s">
        <v>105</v>
      </c>
      <c r="D64" s="72" t="s">
        <v>105</v>
      </c>
      <c r="E64" s="81">
        <v>2998.79</v>
      </c>
      <c r="G64" s="71" t="s">
        <v>77</v>
      </c>
      <c r="H64" s="72">
        <v>165320.92000000001</v>
      </c>
      <c r="I64" s="72">
        <v>148409.29999999999</v>
      </c>
      <c r="J64" s="72">
        <v>16911.62</v>
      </c>
      <c r="K64" s="79">
        <f t="shared" si="2"/>
        <v>0.11395256227204108</v>
      </c>
      <c r="L64" s="72">
        <v>300000</v>
      </c>
      <c r="M64" s="82">
        <f t="shared" si="3"/>
        <v>0.55106973333333342</v>
      </c>
      <c r="N64" s="78"/>
    </row>
    <row r="65" spans="1:14" ht="9" x14ac:dyDescent="0.15">
      <c r="A65" s="71" t="s">
        <v>56</v>
      </c>
      <c r="B65" s="72">
        <v>900387.65</v>
      </c>
      <c r="C65" s="72">
        <v>38343.49</v>
      </c>
      <c r="D65" s="72" t="s">
        <v>105</v>
      </c>
      <c r="E65" s="81">
        <v>862044.16000000003</v>
      </c>
      <c r="G65" s="71" t="s">
        <v>56</v>
      </c>
      <c r="H65" s="72">
        <v>-768916.34</v>
      </c>
      <c r="I65" s="72">
        <v>-690886.31</v>
      </c>
      <c r="J65" s="72">
        <v>-78030.03</v>
      </c>
      <c r="K65" s="79">
        <f t="shared" si="2"/>
        <v>-0.1129419252785598</v>
      </c>
      <c r="L65" s="72">
        <v>-1479600</v>
      </c>
      <c r="M65" s="82">
        <f t="shared" si="3"/>
        <v>0.51967852122195191</v>
      </c>
      <c r="N65" s="78"/>
    </row>
    <row r="66" spans="1:14" ht="5.0999999999999996" customHeight="1" x14ac:dyDescent="0.15">
      <c r="A66" s="80"/>
      <c r="B66" s="84"/>
      <c r="C66" s="84"/>
      <c r="D66" s="84"/>
      <c r="E66" s="83"/>
      <c r="G66" s="80"/>
      <c r="H66" s="84"/>
      <c r="I66" s="84"/>
      <c r="J66" s="84"/>
      <c r="K66" s="85"/>
      <c r="L66" s="84"/>
      <c r="M66" s="86"/>
      <c r="N66" s="78"/>
    </row>
    <row r="67" spans="1:14" ht="3" customHeight="1" x14ac:dyDescent="0.15">
      <c r="A67" s="71"/>
      <c r="B67" s="72"/>
      <c r="C67" s="72"/>
      <c r="D67" s="72"/>
      <c r="E67" s="81"/>
      <c r="G67" s="71"/>
      <c r="H67" s="72"/>
      <c r="I67" s="72"/>
      <c r="J67" s="72"/>
      <c r="K67" s="79"/>
      <c r="L67" s="72"/>
      <c r="M67" s="82"/>
      <c r="N67" s="78"/>
    </row>
    <row r="68" spans="1:14" s="11" customFormat="1" ht="9" x14ac:dyDescent="0.15">
      <c r="A68" s="73" t="s">
        <v>10</v>
      </c>
      <c r="B68" s="69">
        <v>149714323.06999999</v>
      </c>
      <c r="C68" s="69">
        <v>29220696.260000002</v>
      </c>
      <c r="D68" s="69">
        <v>1013104.7</v>
      </c>
      <c r="E68" s="88">
        <v>121506731.51000001</v>
      </c>
      <c r="G68" s="73" t="s">
        <v>10</v>
      </c>
      <c r="H68" s="69">
        <v>523283527.38</v>
      </c>
      <c r="I68" s="69">
        <v>486410923.80000001</v>
      </c>
      <c r="J68" s="69">
        <v>36872603.579999998</v>
      </c>
      <c r="K68" s="89">
        <f>IF(ISERROR((H68-I68)/ABS(I68)),"",(H68-I68)/ABS(I68))</f>
        <v>7.5805459490792759E-2</v>
      </c>
      <c r="L68" s="69">
        <v>984537644</v>
      </c>
      <c r="M68" s="90">
        <f>H68/L68</f>
        <v>0.53150179738581937</v>
      </c>
      <c r="N68" s="70"/>
    </row>
    <row r="69" spans="1:14" ht="3" customHeight="1" x14ac:dyDescent="0.15">
      <c r="A69" s="80"/>
      <c r="B69" s="84"/>
      <c r="C69" s="84"/>
      <c r="D69" s="84"/>
      <c r="E69" s="83"/>
      <c r="G69" s="91"/>
      <c r="H69" s="84"/>
      <c r="I69" s="84"/>
      <c r="J69" s="84"/>
      <c r="K69" s="85"/>
      <c r="L69" s="84"/>
      <c r="M69" s="86"/>
      <c r="N69" s="78"/>
    </row>
    <row r="70" spans="1:14" ht="5.0999999999999996" customHeight="1" x14ac:dyDescent="0.15">
      <c r="A70" s="71"/>
      <c r="B70" s="72"/>
      <c r="C70" s="72"/>
      <c r="D70" s="72"/>
      <c r="E70" s="81"/>
      <c r="G70" s="80"/>
      <c r="H70" s="72"/>
      <c r="I70" s="72"/>
      <c r="J70" s="72"/>
      <c r="K70" s="79"/>
      <c r="L70" s="72"/>
      <c r="M70" s="82"/>
      <c r="N70" s="78"/>
    </row>
    <row r="71" spans="1:14" ht="9" x14ac:dyDescent="0.15">
      <c r="A71" s="71" t="s">
        <v>6</v>
      </c>
      <c r="B71" s="72" t="s">
        <v>105</v>
      </c>
      <c r="C71" s="72" t="s">
        <v>105</v>
      </c>
      <c r="D71" s="72" t="s">
        <v>105</v>
      </c>
      <c r="E71" s="81" t="s">
        <v>105</v>
      </c>
      <c r="G71" s="71" t="s">
        <v>6</v>
      </c>
      <c r="H71" s="72">
        <v>357332.6</v>
      </c>
      <c r="I71" s="72">
        <v>372537.31</v>
      </c>
      <c r="J71" s="72">
        <v>-15204.71</v>
      </c>
      <c r="K71" s="79">
        <f t="shared" ref="K71:K73" si="4">IF(ISERROR((H71-I71)/ABS(I71)),"",(H71-I71)/ABS(I71))</f>
        <v>-4.081392545621812E-2</v>
      </c>
      <c r="L71" s="72">
        <v>700000</v>
      </c>
      <c r="M71" s="82">
        <f>H71/L71</f>
        <v>0.51047514285714279</v>
      </c>
      <c r="N71" s="78"/>
    </row>
    <row r="72" spans="1:14" ht="9" x14ac:dyDescent="0.15">
      <c r="A72" s="71" t="s">
        <v>78</v>
      </c>
      <c r="B72" s="72">
        <v>1211743.52</v>
      </c>
      <c r="C72" s="72" t="s">
        <v>105</v>
      </c>
      <c r="D72" s="72">
        <v>38794.21</v>
      </c>
      <c r="E72" s="81">
        <v>1250537.73</v>
      </c>
      <c r="G72" s="71" t="s">
        <v>78</v>
      </c>
      <c r="H72" s="72">
        <v>2556643.33</v>
      </c>
      <c r="I72" s="72">
        <v>2407924.29</v>
      </c>
      <c r="J72" s="72">
        <v>148719.04000000001</v>
      </c>
      <c r="K72" s="79">
        <f t="shared" si="4"/>
        <v>6.1762340542692078E-2</v>
      </c>
      <c r="L72" s="72">
        <v>5050000</v>
      </c>
      <c r="M72" s="82">
        <f>H72/L72</f>
        <v>0.50626600594059412</v>
      </c>
      <c r="N72" s="78"/>
    </row>
    <row r="73" spans="1:14" ht="9" x14ac:dyDescent="0.15">
      <c r="A73" s="71" t="s">
        <v>57</v>
      </c>
      <c r="B73" s="72" t="s">
        <v>105</v>
      </c>
      <c r="C73" s="72" t="s">
        <v>105</v>
      </c>
      <c r="D73" s="72" t="s">
        <v>105</v>
      </c>
      <c r="E73" s="81" t="s">
        <v>105</v>
      </c>
      <c r="G73" s="71" t="s">
        <v>57</v>
      </c>
      <c r="H73" s="72">
        <v>301894.33</v>
      </c>
      <c r="I73" s="72">
        <v>263099.61</v>
      </c>
      <c r="J73" s="72">
        <v>38794.720000000001</v>
      </c>
      <c r="K73" s="79">
        <f t="shared" si="4"/>
        <v>0.14745259409544556</v>
      </c>
      <c r="L73" s="72">
        <v>525000</v>
      </c>
      <c r="M73" s="82">
        <f>H73/L73</f>
        <v>0.57503681904761905</v>
      </c>
      <c r="N73" s="78"/>
    </row>
    <row r="74" spans="1:14" ht="5.0999999999999996" customHeight="1" x14ac:dyDescent="0.15">
      <c r="A74" s="80"/>
      <c r="B74" s="84"/>
      <c r="C74" s="84"/>
      <c r="D74" s="84"/>
      <c r="E74" s="83"/>
      <c r="G74" s="80"/>
      <c r="H74" s="84"/>
      <c r="I74" s="84"/>
      <c r="J74" s="84"/>
      <c r="K74" s="85"/>
      <c r="L74" s="84"/>
      <c r="M74" s="86"/>
      <c r="N74" s="78"/>
    </row>
    <row r="75" spans="1:14" ht="3" customHeight="1" x14ac:dyDescent="0.15">
      <c r="A75" s="71"/>
      <c r="B75" s="72"/>
      <c r="C75" s="72"/>
      <c r="D75" s="72"/>
      <c r="E75" s="81"/>
      <c r="G75" s="71"/>
      <c r="H75" s="72"/>
      <c r="I75" s="72"/>
      <c r="J75" s="72"/>
      <c r="K75" s="79"/>
      <c r="L75" s="72"/>
      <c r="M75" s="82"/>
      <c r="N75" s="78"/>
    </row>
    <row r="76" spans="1:14" s="11" customFormat="1" ht="9" x14ac:dyDescent="0.15">
      <c r="A76" s="73" t="s">
        <v>79</v>
      </c>
      <c r="B76" s="69">
        <v>1211743.52</v>
      </c>
      <c r="C76" s="69" t="s">
        <v>105</v>
      </c>
      <c r="D76" s="69">
        <v>38794.21</v>
      </c>
      <c r="E76" s="88">
        <v>1250537.73</v>
      </c>
      <c r="G76" s="73" t="s">
        <v>79</v>
      </c>
      <c r="H76" s="69">
        <v>3215870.26</v>
      </c>
      <c r="I76" s="69">
        <v>3043561.21</v>
      </c>
      <c r="J76" s="69">
        <v>172309.05</v>
      </c>
      <c r="K76" s="89">
        <f>IF(ISERROR((H76-I76)/ABS(I76)),"",(H76-I76)/ABS(I76))</f>
        <v>5.6614287708049681E-2</v>
      </c>
      <c r="L76" s="69">
        <v>6275000</v>
      </c>
      <c r="M76" s="90">
        <f>H76/L76</f>
        <v>0.51248928446215136</v>
      </c>
      <c r="N76" s="70"/>
    </row>
    <row r="77" spans="1:14" ht="3" customHeight="1" x14ac:dyDescent="0.15">
      <c r="A77" s="80"/>
      <c r="B77" s="84"/>
      <c r="C77" s="84"/>
      <c r="D77" s="84"/>
      <c r="E77" s="83"/>
      <c r="G77" s="80"/>
      <c r="H77" s="84"/>
      <c r="I77" s="84"/>
      <c r="J77" s="84"/>
      <c r="K77" s="85"/>
      <c r="L77" s="84"/>
      <c r="M77" s="86"/>
      <c r="N77" s="78"/>
    </row>
    <row r="78" spans="1:14" ht="5.0999999999999996" customHeight="1" x14ac:dyDescent="0.15">
      <c r="A78" s="71"/>
      <c r="B78" s="72"/>
      <c r="C78" s="72"/>
      <c r="D78" s="72"/>
      <c r="E78" s="81"/>
      <c r="G78" s="71"/>
      <c r="H78" s="72"/>
      <c r="I78" s="72"/>
      <c r="J78" s="72"/>
      <c r="K78" s="79"/>
      <c r="L78" s="72"/>
      <c r="M78" s="82"/>
      <c r="N78" s="78"/>
    </row>
    <row r="79" spans="1:14" ht="9" x14ac:dyDescent="0.15">
      <c r="A79" s="71" t="s">
        <v>7</v>
      </c>
      <c r="B79" s="72">
        <v>176986.29</v>
      </c>
      <c r="C79" s="72">
        <v>120</v>
      </c>
      <c r="D79" s="72" t="s">
        <v>105</v>
      </c>
      <c r="E79" s="81">
        <v>176866.29</v>
      </c>
      <c r="G79" s="71" t="s">
        <v>7</v>
      </c>
      <c r="H79" s="72">
        <v>1141178.72</v>
      </c>
      <c r="I79" s="72">
        <v>770795.73</v>
      </c>
      <c r="J79" s="72">
        <v>370382.99</v>
      </c>
      <c r="K79" s="79">
        <f>IF(ISERROR((H79-I79)/ABS(I79)),"",(H79-I79)/ABS(I79))</f>
        <v>0.48052029297048648</v>
      </c>
      <c r="L79" s="72">
        <v>1875000</v>
      </c>
      <c r="M79" s="82">
        <f>H79/L79</f>
        <v>0.6086286506666666</v>
      </c>
      <c r="N79" s="78"/>
    </row>
    <row r="80" spans="1:14" ht="9" x14ac:dyDescent="0.15">
      <c r="A80" s="71" t="s">
        <v>58</v>
      </c>
      <c r="B80" s="72">
        <v>138325.26</v>
      </c>
      <c r="C80" s="72">
        <v>9.7100000000000009</v>
      </c>
      <c r="D80" s="72">
        <v>47868.81</v>
      </c>
      <c r="E80" s="81">
        <v>186184.36</v>
      </c>
      <c r="G80" s="71" t="s">
        <v>58</v>
      </c>
      <c r="H80" s="72">
        <v>1328820.25</v>
      </c>
      <c r="I80" s="72">
        <v>1430023.83</v>
      </c>
      <c r="J80" s="72">
        <v>-101203.58</v>
      </c>
      <c r="K80" s="79">
        <f>IF(ISERROR((H80-I80)/ABS(I80)),"",(H80-I80)/ABS(I80))</f>
        <v>-7.0770554921451956E-2</v>
      </c>
      <c r="L80" s="72">
        <v>2575000</v>
      </c>
      <c r="M80" s="82">
        <f>H80/L80</f>
        <v>0.51604669902912625</v>
      </c>
      <c r="N80" s="78"/>
    </row>
    <row r="81" spans="1:14" ht="9" x14ac:dyDescent="0.15">
      <c r="A81" s="71" t="s">
        <v>59</v>
      </c>
      <c r="B81" s="72">
        <v>57777.03</v>
      </c>
      <c r="C81" s="72">
        <v>933.5</v>
      </c>
      <c r="D81" s="72">
        <v>37558.1</v>
      </c>
      <c r="E81" s="81">
        <v>94401.63</v>
      </c>
      <c r="G81" s="71" t="s">
        <v>59</v>
      </c>
      <c r="H81" s="72">
        <v>487998.94</v>
      </c>
      <c r="I81" s="72">
        <v>-1083224.26</v>
      </c>
      <c r="J81" s="72">
        <v>1571223.2</v>
      </c>
      <c r="K81" s="79">
        <f>IF(ISERROR((H81-I81)/ABS(I81)),"",(H81-I81)/ABS(I81))</f>
        <v>1.4505059183220286</v>
      </c>
      <c r="L81" s="72">
        <v>2150000</v>
      </c>
      <c r="M81" s="82">
        <f>H81/L81</f>
        <v>0.22697625116279069</v>
      </c>
      <c r="N81" s="78"/>
    </row>
    <row r="82" spans="1:14" ht="5.0999999999999996" customHeight="1" x14ac:dyDescent="0.15">
      <c r="A82" s="80"/>
      <c r="B82" s="84"/>
      <c r="C82" s="84"/>
      <c r="D82" s="84"/>
      <c r="E82" s="83"/>
      <c r="G82" s="80"/>
      <c r="H82" s="84"/>
      <c r="I82" s="84"/>
      <c r="J82" s="84"/>
      <c r="K82" s="85"/>
      <c r="L82" s="84"/>
      <c r="M82" s="86"/>
      <c r="N82" s="78"/>
    </row>
    <row r="83" spans="1:14" ht="3" customHeight="1" x14ac:dyDescent="0.15">
      <c r="A83" s="71"/>
      <c r="B83" s="72"/>
      <c r="C83" s="72"/>
      <c r="D83" s="72"/>
      <c r="E83" s="81"/>
      <c r="G83" s="71"/>
      <c r="H83" s="72"/>
      <c r="I83" s="72"/>
      <c r="J83" s="72"/>
      <c r="K83" s="79"/>
      <c r="L83" s="72"/>
      <c r="M83" s="82"/>
      <c r="N83" s="78"/>
    </row>
    <row r="84" spans="1:14" s="11" customFormat="1" ht="9" x14ac:dyDescent="0.15">
      <c r="A84" s="73" t="s">
        <v>80</v>
      </c>
      <c r="B84" s="69">
        <v>1584832.1</v>
      </c>
      <c r="C84" s="69">
        <v>1063.21</v>
      </c>
      <c r="D84" s="69">
        <v>124221.12</v>
      </c>
      <c r="E84" s="88">
        <v>1707990.01</v>
      </c>
      <c r="G84" s="73" t="s">
        <v>80</v>
      </c>
      <c r="H84" s="69">
        <v>6173868.1699999999</v>
      </c>
      <c r="I84" s="69">
        <v>4161156.51</v>
      </c>
      <c r="J84" s="69">
        <v>2012711.66</v>
      </c>
      <c r="K84" s="89">
        <f>IF(ISERROR((H84-I84)/ABS(I84)),"",(H84-I84)/ABS(I84))</f>
        <v>0.48369044883630208</v>
      </c>
      <c r="L84" s="69">
        <v>12875000</v>
      </c>
      <c r="M84" s="90">
        <f>H84/L84</f>
        <v>0.47952374135922332</v>
      </c>
      <c r="N84" s="70"/>
    </row>
    <row r="85" spans="1:14" ht="3" customHeight="1" x14ac:dyDescent="0.15">
      <c r="A85" s="80"/>
      <c r="B85" s="84"/>
      <c r="C85" s="84"/>
      <c r="D85" s="84"/>
      <c r="E85" s="83"/>
      <c r="G85" s="80"/>
      <c r="H85" s="84"/>
      <c r="I85" s="84"/>
      <c r="J85" s="84"/>
      <c r="K85" s="85" t="str">
        <f>IF(ISERROR((H85-I85)/ABS(I85)),"",(H85-I85)/ABS(I85))</f>
        <v/>
      </c>
      <c r="L85" s="84"/>
      <c r="M85" s="86"/>
      <c r="N85" s="78"/>
    </row>
    <row r="86" spans="1:14" ht="9.9499999999999993" customHeight="1" x14ac:dyDescent="0.15">
      <c r="A86" s="80"/>
      <c r="B86" s="84"/>
      <c r="C86" s="84"/>
      <c r="D86" s="84"/>
      <c r="E86" s="83"/>
      <c r="G86" s="80"/>
      <c r="H86" s="84"/>
      <c r="I86" s="84"/>
      <c r="J86" s="84"/>
      <c r="K86" s="85" t="str">
        <f>IF(ISERROR((H86-I86)/ABS(I86)),"",(H86-I86)/ABS(I86))</f>
        <v/>
      </c>
      <c r="L86" s="84"/>
      <c r="M86" s="86"/>
      <c r="N86" s="78"/>
    </row>
    <row r="87" spans="1:14" ht="3" customHeight="1" x14ac:dyDescent="0.15">
      <c r="A87" s="71"/>
      <c r="B87" s="72"/>
      <c r="C87" s="72"/>
      <c r="D87" s="72"/>
      <c r="E87" s="81"/>
      <c r="G87" s="71"/>
      <c r="H87" s="72"/>
      <c r="I87" s="72"/>
      <c r="J87" s="72"/>
      <c r="K87" s="79" t="str">
        <f>IF(ISERROR((H87-I87)/ABS(I87)),"",(H87-I87)/ABS(I87))</f>
        <v/>
      </c>
      <c r="L87" s="72"/>
      <c r="M87" s="82"/>
      <c r="N87" s="78"/>
    </row>
    <row r="88" spans="1:14" s="11" customFormat="1" ht="9" x14ac:dyDescent="0.15">
      <c r="A88" s="73" t="s">
        <v>81</v>
      </c>
      <c r="B88" s="69">
        <v>271229764.81999999</v>
      </c>
      <c r="C88" s="69">
        <v>33441784.329999998</v>
      </c>
      <c r="D88" s="69">
        <v>2485043.6800000002</v>
      </c>
      <c r="E88" s="88">
        <v>240273024.16999999</v>
      </c>
      <c r="G88" s="73" t="s">
        <v>81</v>
      </c>
      <c r="H88" s="69">
        <v>1028593391.5</v>
      </c>
      <c r="I88" s="69">
        <v>909866132.28999996</v>
      </c>
      <c r="J88" s="69">
        <v>118727259.20999999</v>
      </c>
      <c r="K88" s="89">
        <f>IF(ISERROR((H88-I88)/ABS(I88)),"",(H88-I88)/ABS(I88))</f>
        <v>0.13048871146701646</v>
      </c>
      <c r="L88" s="69">
        <v>2052610094</v>
      </c>
      <c r="M88" s="90">
        <f>H88/L88</f>
        <v>0.50111484616912338</v>
      </c>
      <c r="N88" s="70"/>
    </row>
    <row r="89" spans="1:14" ht="3" customHeight="1" x14ac:dyDescent="0.15">
      <c r="A89" s="80"/>
      <c r="B89" s="84"/>
      <c r="C89" s="84"/>
      <c r="D89" s="84"/>
      <c r="E89" s="83"/>
      <c r="G89" s="80"/>
      <c r="H89" s="84"/>
      <c r="I89" s="84"/>
      <c r="J89" s="84"/>
      <c r="K89" s="85"/>
      <c r="L89" s="84"/>
      <c r="M89" s="86"/>
      <c r="N89" s="78"/>
    </row>
    <row r="90" spans="1:14" ht="5.0999999999999996" customHeight="1" x14ac:dyDescent="0.15">
      <c r="A90" s="71"/>
      <c r="B90" s="72"/>
      <c r="C90" s="72"/>
      <c r="D90" s="72"/>
      <c r="E90" s="81"/>
      <c r="G90" s="71"/>
      <c r="H90" s="72"/>
      <c r="I90" s="72"/>
      <c r="J90" s="72"/>
      <c r="K90" s="79"/>
      <c r="L90" s="72"/>
      <c r="M90" s="82"/>
      <c r="N90" s="78"/>
    </row>
    <row r="91" spans="1:14" ht="9" customHeight="1" x14ac:dyDescent="0.15">
      <c r="A91" s="71" t="s">
        <v>60</v>
      </c>
      <c r="B91" s="72"/>
      <c r="C91" s="72"/>
      <c r="D91" s="72"/>
      <c r="E91" s="81"/>
      <c r="G91" s="71" t="s">
        <v>60</v>
      </c>
      <c r="H91" s="72"/>
      <c r="I91" s="72"/>
      <c r="J91" s="72"/>
      <c r="K91" s="79"/>
      <c r="L91" s="72"/>
      <c r="M91" s="82"/>
      <c r="N91" s="78"/>
    </row>
    <row r="92" spans="1:14" ht="9" x14ac:dyDescent="0.15">
      <c r="A92" s="71" t="s">
        <v>62</v>
      </c>
      <c r="B92" s="72">
        <v>44681083.189999998</v>
      </c>
      <c r="C92" s="72" t="s">
        <v>105</v>
      </c>
      <c r="D92" s="72" t="s">
        <v>105</v>
      </c>
      <c r="E92" s="81">
        <v>44681083.189999998</v>
      </c>
      <c r="G92" s="71" t="s">
        <v>62</v>
      </c>
      <c r="H92" s="72">
        <v>88323002.409999996</v>
      </c>
      <c r="I92" s="72">
        <v>91403911.700000003</v>
      </c>
      <c r="J92" s="72">
        <v>-3080909.29</v>
      </c>
      <c r="K92" s="79">
        <f>IF(ISERROR((H92-I92)/ABS(I92)),"",(H92-I92)/ABS(I92))</f>
        <v>-3.3706536544212323E-2</v>
      </c>
      <c r="L92" s="72">
        <v>180429000</v>
      </c>
      <c r="M92" s="82">
        <f t="shared" ref="M92:M93" si="5">H92/L92</f>
        <v>0.48951666533650351</v>
      </c>
      <c r="N92" s="78"/>
    </row>
    <row r="93" spans="1:14" ht="9" x14ac:dyDescent="0.15">
      <c r="A93" s="71" t="s">
        <v>61</v>
      </c>
      <c r="B93" s="72">
        <v>23531065.739999998</v>
      </c>
      <c r="C93" s="72" t="s">
        <v>105</v>
      </c>
      <c r="D93" s="72" t="s">
        <v>105</v>
      </c>
      <c r="E93" s="81">
        <v>23531065.739999998</v>
      </c>
      <c r="G93" s="71" t="s">
        <v>61</v>
      </c>
      <c r="H93" s="72">
        <v>50316890.880000003</v>
      </c>
      <c r="I93" s="72">
        <v>86171789.549999997</v>
      </c>
      <c r="J93" s="72">
        <v>-35854898.670000002</v>
      </c>
      <c r="K93" s="79">
        <f>IF(ISERROR((H93-I93)/ABS(I93)),"",(H93-I93)/ABS(I93))</f>
        <v>-0.41608627205305609</v>
      </c>
      <c r="L93" s="72">
        <v>107155920</v>
      </c>
      <c r="M93" s="82">
        <f t="shared" si="5"/>
        <v>0.46956706526340314</v>
      </c>
      <c r="N93" s="78"/>
    </row>
    <row r="94" spans="1:14" ht="5.0999999999999996" customHeight="1" x14ac:dyDescent="0.15">
      <c r="A94" s="80"/>
      <c r="B94" s="84"/>
      <c r="C94" s="84"/>
      <c r="D94" s="84"/>
      <c r="E94" s="83"/>
      <c r="G94" s="80"/>
      <c r="H94" s="84"/>
      <c r="I94" s="84"/>
      <c r="J94" s="84"/>
      <c r="K94" s="85"/>
      <c r="L94" s="84"/>
      <c r="M94" s="86"/>
      <c r="N94" s="78"/>
    </row>
    <row r="95" spans="1:14" ht="3" customHeight="1" x14ac:dyDescent="0.15">
      <c r="A95" s="80"/>
      <c r="B95" s="72"/>
      <c r="C95" s="72"/>
      <c r="D95" s="72"/>
      <c r="E95" s="81"/>
      <c r="G95" s="71"/>
      <c r="H95" s="72"/>
      <c r="I95" s="72"/>
      <c r="J95" s="72"/>
      <c r="K95" s="79"/>
      <c r="L95" s="72"/>
      <c r="M95" s="82"/>
      <c r="N95" s="78"/>
    </row>
    <row r="96" spans="1:14" s="11" customFormat="1" ht="9" x14ac:dyDescent="0.15">
      <c r="A96" s="73" t="s">
        <v>45</v>
      </c>
      <c r="B96" s="69">
        <v>68212148.930000007</v>
      </c>
      <c r="C96" s="69" t="s">
        <v>105</v>
      </c>
      <c r="D96" s="69" t="s">
        <v>105</v>
      </c>
      <c r="E96" s="88">
        <v>68212148.930000007</v>
      </c>
      <c r="G96" s="73" t="s">
        <v>45</v>
      </c>
      <c r="H96" s="69">
        <v>138639893.28999999</v>
      </c>
      <c r="I96" s="69">
        <v>177575701.25</v>
      </c>
      <c r="J96" s="69">
        <v>-38935807.960000001</v>
      </c>
      <c r="K96" s="89">
        <f>IF(ISERROR((H96-I96)/ABS(I96)),"",(H96-I96)/ABS(I96))</f>
        <v>-0.219263151917301</v>
      </c>
      <c r="L96" s="69">
        <v>287584920</v>
      </c>
      <c r="M96" s="90">
        <f>H96/L96</f>
        <v>0.482083320954381</v>
      </c>
      <c r="N96" s="70"/>
    </row>
    <row r="97" spans="1:14" ht="3" customHeight="1" x14ac:dyDescent="0.15">
      <c r="A97" s="80"/>
      <c r="B97" s="84"/>
      <c r="C97" s="84"/>
      <c r="D97" s="84"/>
      <c r="E97" s="83"/>
      <c r="G97" s="80"/>
      <c r="H97" s="84"/>
      <c r="I97" s="84"/>
      <c r="J97" s="84"/>
      <c r="K97" s="85"/>
      <c r="L97" s="84"/>
      <c r="M97" s="86"/>
      <c r="N97" s="78"/>
    </row>
    <row r="98" spans="1:14" ht="5.0999999999999996" customHeight="1" x14ac:dyDescent="0.15">
      <c r="A98" s="71"/>
      <c r="B98" s="72"/>
      <c r="C98" s="72"/>
      <c r="D98" s="72"/>
      <c r="E98" s="81"/>
      <c r="G98" s="71"/>
      <c r="H98" s="72"/>
      <c r="I98" s="72"/>
      <c r="J98" s="72"/>
      <c r="K98" s="79"/>
      <c r="L98" s="72"/>
      <c r="M98" s="82"/>
      <c r="N98" s="78"/>
    </row>
    <row r="99" spans="1:14" ht="9" customHeight="1" x14ac:dyDescent="0.15">
      <c r="A99" s="71" t="s">
        <v>38</v>
      </c>
      <c r="B99" s="72"/>
      <c r="C99" s="72"/>
      <c r="D99" s="72"/>
      <c r="E99" s="81"/>
      <c r="G99" s="71" t="s">
        <v>38</v>
      </c>
      <c r="H99" s="72"/>
      <c r="I99" s="72"/>
      <c r="J99" s="72"/>
      <c r="K99" s="79"/>
      <c r="L99" s="72"/>
      <c r="M99" s="82"/>
      <c r="N99" s="78"/>
    </row>
    <row r="100" spans="1:14" ht="9" customHeight="1" x14ac:dyDescent="0.15">
      <c r="A100" s="71" t="s">
        <v>82</v>
      </c>
      <c r="B100" s="72"/>
      <c r="C100" s="72"/>
      <c r="D100" s="72"/>
      <c r="E100" s="81"/>
      <c r="G100" s="71" t="s">
        <v>82</v>
      </c>
      <c r="H100" s="72"/>
      <c r="I100" s="72"/>
      <c r="J100" s="72"/>
      <c r="K100" s="79"/>
      <c r="L100" s="72"/>
      <c r="M100" s="82"/>
      <c r="N100" s="78"/>
    </row>
    <row r="101" spans="1:14" ht="9" x14ac:dyDescent="0.15">
      <c r="A101" s="71" t="s">
        <v>43</v>
      </c>
      <c r="B101" s="72">
        <v>9820.1200000000008</v>
      </c>
      <c r="C101" s="72" t="s">
        <v>105</v>
      </c>
      <c r="D101" s="72" t="s">
        <v>105</v>
      </c>
      <c r="E101" s="81">
        <v>9820.1200000000008</v>
      </c>
      <c r="G101" s="71" t="s">
        <v>43</v>
      </c>
      <c r="H101" s="72">
        <v>16973.54</v>
      </c>
      <c r="I101" s="72">
        <v>25657.58</v>
      </c>
      <c r="J101" s="72">
        <v>-8684.0400000000009</v>
      </c>
      <c r="K101" s="79">
        <f>IF(ISERROR((H101-I101)/ABS(I101)),"",(H101-I101)/ABS(I101))</f>
        <v>-0.33845904407196625</v>
      </c>
      <c r="L101" s="72">
        <v>40771</v>
      </c>
      <c r="M101" s="82">
        <f t="shared" ref="M101:M102" si="6">H101/L101</f>
        <v>0.4163140467489147</v>
      </c>
      <c r="N101" s="78"/>
    </row>
    <row r="102" spans="1:14" ht="9" x14ac:dyDescent="0.15">
      <c r="A102" s="71" t="s">
        <v>89</v>
      </c>
      <c r="B102" s="72">
        <v>411887.41</v>
      </c>
      <c r="C102" s="72" t="s">
        <v>105</v>
      </c>
      <c r="D102" s="72" t="s">
        <v>105</v>
      </c>
      <c r="E102" s="81">
        <v>411887.41</v>
      </c>
      <c r="G102" s="71" t="s">
        <v>8</v>
      </c>
      <c r="H102" s="72">
        <v>6691778.04</v>
      </c>
      <c r="I102" s="72">
        <v>5588412.1900000004</v>
      </c>
      <c r="J102" s="72">
        <v>1103365.8500000001</v>
      </c>
      <c r="K102" s="79">
        <f>IF(ISERROR((H102-I102)/ABS(I102)),"",(H102-I102)/ABS(I102))</f>
        <v>0.19743816534764225</v>
      </c>
      <c r="L102" s="72">
        <v>7365449</v>
      </c>
      <c r="M102" s="82">
        <f t="shared" si="6"/>
        <v>0.90853633498786024</v>
      </c>
      <c r="N102" s="78"/>
    </row>
    <row r="103" spans="1:14" ht="9" x14ac:dyDescent="0.15">
      <c r="A103" s="71" t="s">
        <v>4</v>
      </c>
      <c r="B103" s="72"/>
      <c r="C103" s="72"/>
      <c r="D103" s="72"/>
      <c r="E103" s="81"/>
      <c r="G103" s="71" t="s">
        <v>4</v>
      </c>
      <c r="H103" s="72"/>
      <c r="I103" s="72"/>
      <c r="J103" s="72"/>
      <c r="K103" s="79"/>
      <c r="L103" s="72"/>
      <c r="M103" s="82"/>
      <c r="N103" s="78"/>
    </row>
    <row r="104" spans="1:14" ht="9" x14ac:dyDescent="0.15">
      <c r="A104" s="71" t="s">
        <v>87</v>
      </c>
      <c r="B104" s="72">
        <v>248.6</v>
      </c>
      <c r="C104" s="72" t="s">
        <v>105</v>
      </c>
      <c r="D104" s="72" t="s">
        <v>105</v>
      </c>
      <c r="E104" s="81">
        <v>248.6</v>
      </c>
      <c r="G104" s="71" t="s">
        <v>43</v>
      </c>
      <c r="H104" s="72">
        <v>373.98</v>
      </c>
      <c r="I104" s="72">
        <v>355.89</v>
      </c>
      <c r="J104" s="72">
        <v>18.09</v>
      </c>
      <c r="K104" s="79">
        <f>IF(ISERROR((H104-I104)/ABS(I104)),"",(H104-I104)/ABS(I104))</f>
        <v>5.0830312737081773E-2</v>
      </c>
      <c r="L104" s="72">
        <v>1003</v>
      </c>
      <c r="M104" s="82">
        <f t="shared" ref="M104:M106" si="7">H104/L104</f>
        <v>0.37286141575274179</v>
      </c>
      <c r="N104" s="78"/>
    </row>
    <row r="105" spans="1:14" ht="9" x14ac:dyDescent="0.15">
      <c r="A105" s="92" t="s">
        <v>91</v>
      </c>
      <c r="B105" s="72" t="s">
        <v>105</v>
      </c>
      <c r="C105" s="72">
        <v>8281043.1600000001</v>
      </c>
      <c r="D105" s="72" t="s">
        <v>105</v>
      </c>
      <c r="E105" s="81">
        <v>-8281043.1600000001</v>
      </c>
      <c r="G105" s="93" t="s">
        <v>90</v>
      </c>
      <c r="H105" s="72">
        <v>-46861090.270000003</v>
      </c>
      <c r="I105" s="72">
        <v>-39825454.630000003</v>
      </c>
      <c r="J105" s="72">
        <v>-7035635.6399999997</v>
      </c>
      <c r="K105" s="79">
        <f>IF(ISERROR((H105-I105)/ABS(I105)),"",(H105-I105)/ABS(I105))</f>
        <v>-0.17666177838683469</v>
      </c>
      <c r="L105" s="72">
        <v>-59891923</v>
      </c>
      <c r="M105" s="82">
        <f t="shared" si="7"/>
        <v>0.782427544862769</v>
      </c>
      <c r="N105" s="78"/>
    </row>
    <row r="106" spans="1:14" ht="9" x14ac:dyDescent="0.15">
      <c r="A106" s="71" t="s">
        <v>88</v>
      </c>
      <c r="B106" s="72" t="s">
        <v>105</v>
      </c>
      <c r="C106" s="72">
        <v>31737.11</v>
      </c>
      <c r="D106" s="72" t="s">
        <v>105</v>
      </c>
      <c r="E106" s="81">
        <v>-31737.11</v>
      </c>
      <c r="G106" s="71" t="s">
        <v>88</v>
      </c>
      <c r="H106" s="72">
        <v>-43277.2</v>
      </c>
      <c r="I106" s="72">
        <f>-259363.27+2449.91</f>
        <v>-256913.36</v>
      </c>
      <c r="J106" s="72">
        <f>+H106-I106</f>
        <v>213636.15999999997</v>
      </c>
      <c r="K106" s="79">
        <f>IF(ISERROR((H106-I106)/ABS(I106)),"",(H106-I106)/ABS(I106))</f>
        <v>0.83154943752243937</v>
      </c>
      <c r="L106" s="72">
        <v>-342281</v>
      </c>
      <c r="M106" s="82">
        <f t="shared" si="7"/>
        <v>0.12643763457510057</v>
      </c>
      <c r="N106" s="78"/>
    </row>
    <row r="107" spans="1:14" ht="9" x14ac:dyDescent="0.15">
      <c r="A107" s="71" t="s">
        <v>55</v>
      </c>
      <c r="B107" s="72"/>
      <c r="C107" s="72"/>
      <c r="D107" s="72"/>
      <c r="E107" s="81"/>
      <c r="G107" s="71" t="s">
        <v>55</v>
      </c>
      <c r="H107" s="69"/>
      <c r="I107" s="72"/>
      <c r="J107" s="72"/>
      <c r="K107" s="79"/>
      <c r="L107" s="72"/>
      <c r="M107" s="82"/>
      <c r="N107" s="78"/>
    </row>
    <row r="108" spans="1:14" ht="9" x14ac:dyDescent="0.15">
      <c r="A108" s="71" t="s">
        <v>89</v>
      </c>
      <c r="B108" s="72">
        <v>1420967.5</v>
      </c>
      <c r="C108" s="72" t="s">
        <v>105</v>
      </c>
      <c r="D108" s="72" t="s">
        <v>105</v>
      </c>
      <c r="E108" s="81">
        <v>1420967.5</v>
      </c>
      <c r="G108" s="71" t="s">
        <v>8</v>
      </c>
      <c r="H108" s="72">
        <v>2563304.34</v>
      </c>
      <c r="I108" s="72">
        <v>2867074.19</v>
      </c>
      <c r="J108" s="72">
        <v>-303769.84999999998</v>
      </c>
      <c r="K108" s="79">
        <f>IF(ISERROR((H108-I108)/ABS(I108)),"",(H108-I108)/ABS(I108))</f>
        <v>-0.10595116480051746</v>
      </c>
      <c r="L108" s="72">
        <v>5252580</v>
      </c>
      <c r="M108" s="82">
        <f>H108/L108</f>
        <v>0.48800862433318482</v>
      </c>
      <c r="N108" s="78"/>
    </row>
    <row r="109" spans="1:14" ht="9" x14ac:dyDescent="0.15">
      <c r="A109" s="71" t="s">
        <v>5</v>
      </c>
      <c r="B109" s="72"/>
      <c r="C109" s="72"/>
      <c r="D109" s="72"/>
      <c r="E109" s="81"/>
      <c r="G109" s="71" t="s">
        <v>5</v>
      </c>
      <c r="H109" s="72"/>
      <c r="I109" s="72"/>
      <c r="J109" s="72"/>
      <c r="K109" s="79"/>
      <c r="L109" s="72"/>
      <c r="M109" s="82"/>
      <c r="N109" s="78"/>
    </row>
    <row r="110" spans="1:14" ht="9" x14ac:dyDescent="0.15">
      <c r="A110" s="71" t="s">
        <v>87</v>
      </c>
      <c r="B110" s="72">
        <v>11337.68</v>
      </c>
      <c r="C110" s="72" t="s">
        <v>105</v>
      </c>
      <c r="D110" s="72" t="s">
        <v>105</v>
      </c>
      <c r="E110" s="81">
        <v>11337.68</v>
      </c>
      <c r="G110" s="71" t="s">
        <v>43</v>
      </c>
      <c r="H110" s="72">
        <v>16388.490000000002</v>
      </c>
      <c r="I110" s="72">
        <v>16920.689999999999</v>
      </c>
      <c r="J110" s="72">
        <v>-532.20000000000005</v>
      </c>
      <c r="K110" s="79">
        <f>IF(ISERROR((H110-I110)/ABS(I110)),"",(H110-I110)/ABS(I110))</f>
        <v>-3.1452618066993551E-2</v>
      </c>
      <c r="L110" s="72">
        <v>38798</v>
      </c>
      <c r="M110" s="82">
        <f t="shared" ref="M110:M111" si="8">H110/L110</f>
        <v>0.42240553636785405</v>
      </c>
      <c r="N110" s="78"/>
    </row>
    <row r="111" spans="1:14" ht="9" x14ac:dyDescent="0.15">
      <c r="A111" s="71" t="s">
        <v>89</v>
      </c>
      <c r="B111" s="72">
        <v>420479.4</v>
      </c>
      <c r="C111" s="72" t="s">
        <v>105</v>
      </c>
      <c r="D111" s="72" t="s">
        <v>105</v>
      </c>
      <c r="E111" s="81">
        <v>420479.4</v>
      </c>
      <c r="G111" s="71" t="s">
        <v>8</v>
      </c>
      <c r="H111" s="72">
        <v>2673720.64</v>
      </c>
      <c r="I111" s="72">
        <v>2277010.64</v>
      </c>
      <c r="J111" s="72">
        <v>396710</v>
      </c>
      <c r="K111" s="79">
        <f>IF(ISERROR((H111-I111)/ABS(I111)),"",(H111-I111)/ABS(I111))</f>
        <v>0.17422404315159457</v>
      </c>
      <c r="L111" s="72">
        <v>2862862</v>
      </c>
      <c r="M111" s="82">
        <f t="shared" si="8"/>
        <v>0.93393277077274428</v>
      </c>
      <c r="N111" s="78"/>
    </row>
    <row r="112" spans="1:14" ht="5.0999999999999996" customHeight="1" x14ac:dyDescent="0.15">
      <c r="A112" s="80"/>
      <c r="B112" s="84"/>
      <c r="C112" s="84"/>
      <c r="D112" s="84"/>
      <c r="E112" s="83"/>
      <c r="G112" s="80"/>
      <c r="H112" s="84"/>
      <c r="I112" s="84"/>
      <c r="J112" s="84"/>
      <c r="K112" s="85"/>
      <c r="L112" s="84"/>
      <c r="M112" s="86"/>
      <c r="N112" s="78"/>
    </row>
    <row r="113" spans="1:14" ht="3" customHeight="1" x14ac:dyDescent="0.15">
      <c r="A113" s="71"/>
      <c r="B113" s="72"/>
      <c r="C113" s="72"/>
      <c r="D113" s="72"/>
      <c r="E113" s="81"/>
      <c r="G113" s="71"/>
      <c r="H113" s="72"/>
      <c r="I113" s="72"/>
      <c r="J113" s="72"/>
      <c r="K113" s="79"/>
      <c r="L113" s="72"/>
      <c r="M113" s="82"/>
      <c r="N113" s="78"/>
    </row>
    <row r="114" spans="1:14" s="11" customFormat="1" ht="9" x14ac:dyDescent="0.15">
      <c r="A114" s="73" t="s">
        <v>46</v>
      </c>
      <c r="B114" s="69">
        <v>2274740.71</v>
      </c>
      <c r="C114" s="69">
        <v>8312780.2699999996</v>
      </c>
      <c r="D114" s="69" t="s">
        <v>105</v>
      </c>
      <c r="E114" s="88">
        <v>-6038039.5599999996</v>
      </c>
      <c r="G114" s="73" t="s">
        <v>46</v>
      </c>
      <c r="H114" s="69">
        <v>-34941828.439999998</v>
      </c>
      <c r="I114" s="69">
        <f>SUM(I101:I111)</f>
        <v>-29306936.809999995</v>
      </c>
      <c r="J114" s="69">
        <f>SUM(J101:J111)</f>
        <v>-5634891.629999999</v>
      </c>
      <c r="K114" s="89">
        <f>IF(ISERROR((H114-I114)/ABS(I114)),"",(H114-I114)/ABS(I114))</f>
        <v>-0.19227159994685245</v>
      </c>
      <c r="L114" s="69">
        <v>-44672741</v>
      </c>
      <c r="M114" s="90">
        <f>H114/L114</f>
        <v>0.782173371452627</v>
      </c>
      <c r="N114" s="70"/>
    </row>
    <row r="115" spans="1:14" ht="3" customHeight="1" x14ac:dyDescent="0.15">
      <c r="A115" s="80"/>
      <c r="B115" s="84"/>
      <c r="C115" s="84"/>
      <c r="D115" s="84"/>
      <c r="E115" s="83"/>
      <c r="G115" s="80"/>
      <c r="H115" s="84"/>
      <c r="I115" s="84"/>
      <c r="J115" s="84"/>
      <c r="K115" s="85"/>
      <c r="L115" s="84"/>
      <c r="M115" s="86"/>
      <c r="N115" s="78"/>
    </row>
    <row r="116" spans="1:14" ht="8.1" customHeight="1" x14ac:dyDescent="0.15">
      <c r="A116" s="80"/>
      <c r="B116" s="84"/>
      <c r="C116" s="84"/>
      <c r="D116" s="84"/>
      <c r="E116" s="83"/>
      <c r="G116" s="80"/>
      <c r="H116" s="84"/>
      <c r="I116" s="84"/>
      <c r="J116" s="84"/>
      <c r="K116" s="85"/>
      <c r="L116" s="84"/>
      <c r="M116" s="86"/>
      <c r="N116" s="78"/>
    </row>
    <row r="117" spans="1:14" ht="3" customHeight="1" x14ac:dyDescent="0.15">
      <c r="A117" s="71"/>
      <c r="B117" s="72"/>
      <c r="C117" s="72"/>
      <c r="D117" s="72"/>
      <c r="E117" s="81"/>
      <c r="G117" s="71"/>
      <c r="H117" s="72"/>
      <c r="I117" s="72"/>
      <c r="J117" s="72"/>
      <c r="K117" s="79"/>
      <c r="L117" s="72"/>
      <c r="M117" s="82"/>
      <c r="N117" s="78"/>
    </row>
    <row r="118" spans="1:14" s="11" customFormat="1" ht="9" x14ac:dyDescent="0.15">
      <c r="A118" s="73" t="s">
        <v>83</v>
      </c>
      <c r="B118" s="69">
        <v>70486889.640000001</v>
      </c>
      <c r="C118" s="69">
        <v>8312780.2699999996</v>
      </c>
      <c r="D118" s="69" t="s">
        <v>105</v>
      </c>
      <c r="E118" s="88">
        <v>62174109.369999997</v>
      </c>
      <c r="G118" s="73" t="s">
        <v>83</v>
      </c>
      <c r="H118" s="69">
        <v>103698064.84999999</v>
      </c>
      <c r="I118" s="69">
        <f>+I96+I114</f>
        <v>148268764.44</v>
      </c>
      <c r="J118" s="69">
        <f>+J96+J114</f>
        <v>-44570699.590000004</v>
      </c>
      <c r="K118" s="89">
        <f>IF(ISERROR((H118-I118)/ABS(I118)),"",(H118-I118)/ABS(I118))</f>
        <v>-0.30060747965588164</v>
      </c>
      <c r="L118" s="69">
        <v>242912179</v>
      </c>
      <c r="M118" s="90">
        <f>H118/L118</f>
        <v>0.42689528897602125</v>
      </c>
      <c r="N118" s="70"/>
    </row>
    <row r="119" spans="1:14" ht="3" customHeight="1" x14ac:dyDescent="0.15">
      <c r="A119" s="80"/>
      <c r="B119" s="84"/>
      <c r="C119" s="84"/>
      <c r="D119" s="84"/>
      <c r="E119" s="83"/>
      <c r="G119" s="80"/>
      <c r="H119" s="84"/>
      <c r="I119" s="84"/>
      <c r="J119" s="84"/>
      <c r="K119" s="85"/>
      <c r="L119" s="84"/>
      <c r="M119" s="86"/>
      <c r="N119" s="78"/>
    </row>
    <row r="120" spans="1:14" ht="8.1" customHeight="1" x14ac:dyDescent="0.15">
      <c r="A120" s="77"/>
      <c r="B120" s="84"/>
      <c r="C120" s="84"/>
      <c r="D120" s="84"/>
      <c r="E120" s="83"/>
      <c r="G120" s="76"/>
      <c r="H120" s="84"/>
      <c r="I120" s="84"/>
      <c r="J120" s="84"/>
      <c r="K120" s="85"/>
      <c r="L120" s="84"/>
      <c r="M120" s="86"/>
      <c r="N120" s="78"/>
    </row>
    <row r="121" spans="1:14" ht="3" customHeight="1" x14ac:dyDescent="0.15">
      <c r="A121" s="71"/>
      <c r="B121" s="72"/>
      <c r="C121" s="72"/>
      <c r="D121" s="72"/>
      <c r="E121" s="81"/>
      <c r="G121" s="71"/>
      <c r="H121" s="72"/>
      <c r="I121" s="72"/>
      <c r="J121" s="72"/>
      <c r="K121" s="94"/>
      <c r="L121" s="72"/>
      <c r="M121" s="82"/>
      <c r="N121" s="78"/>
    </row>
    <row r="122" spans="1:14" s="11" customFormat="1" ht="9" x14ac:dyDescent="0.15">
      <c r="A122" s="73" t="s">
        <v>9</v>
      </c>
      <c r="B122" s="69">
        <v>341716654.45999998</v>
      </c>
      <c r="C122" s="69">
        <v>41754564.600000001</v>
      </c>
      <c r="D122" s="69">
        <v>2485043.6800000002</v>
      </c>
      <c r="E122" s="88">
        <v>302447133.54000002</v>
      </c>
      <c r="G122" s="73" t="s">
        <v>9</v>
      </c>
      <c r="H122" s="69">
        <v>1132291456.3499999</v>
      </c>
      <c r="I122" s="69">
        <f>+I88+I118</f>
        <v>1058134896.73</v>
      </c>
      <c r="J122" s="69">
        <f>+J88+J118</f>
        <v>74156559.61999999</v>
      </c>
      <c r="K122" s="89">
        <f>IF(ISERROR((H122-I122)/ABS(I122)),"",(H122-I122)/ABS(I122))</f>
        <v>7.0082330569730858E-2</v>
      </c>
      <c r="L122" s="69">
        <v>2295522273</v>
      </c>
      <c r="M122" s="90">
        <f>H122/L122</f>
        <v>0.4932609322366614</v>
      </c>
      <c r="N122" s="70"/>
    </row>
    <row r="123" spans="1:14" ht="3" customHeight="1" x14ac:dyDescent="0.15">
      <c r="A123" s="76"/>
      <c r="B123" s="84"/>
      <c r="C123" s="84"/>
      <c r="D123" s="84"/>
      <c r="E123" s="83"/>
      <c r="G123" s="76"/>
      <c r="H123" s="84"/>
      <c r="I123" s="84"/>
      <c r="J123" s="84"/>
      <c r="K123" s="95"/>
      <c r="L123" s="84"/>
      <c r="M123" s="96"/>
      <c r="N123" s="78"/>
    </row>
    <row r="124" spans="1:14" ht="6" customHeight="1" x14ac:dyDescent="0.15">
      <c r="A124" s="78"/>
      <c r="B124" s="97"/>
      <c r="C124" s="97"/>
      <c r="D124" s="97"/>
      <c r="E124" s="97"/>
      <c r="G124" s="78"/>
      <c r="H124" s="97"/>
      <c r="I124" s="97"/>
      <c r="J124" s="97"/>
      <c r="K124" s="78"/>
      <c r="L124" s="97"/>
      <c r="M124" s="78"/>
      <c r="N124" s="78"/>
    </row>
    <row r="125" spans="1:14" ht="9" customHeight="1" x14ac:dyDescent="0.15">
      <c r="A125" s="64" t="s">
        <v>84</v>
      </c>
      <c r="B125" s="65">
        <v>2005175.12</v>
      </c>
      <c r="C125" s="38"/>
      <c r="D125" s="97"/>
      <c r="E125" s="98"/>
      <c r="G125" s="64" t="s">
        <v>84</v>
      </c>
      <c r="H125" s="65">
        <v>6681824.4699999997</v>
      </c>
      <c r="I125" s="38"/>
      <c r="J125" s="97"/>
      <c r="K125" s="78"/>
      <c r="L125" s="97"/>
      <c r="M125" s="78"/>
      <c r="N125" s="78"/>
    </row>
    <row r="126" spans="1:14" ht="9.75" customHeight="1" x14ac:dyDescent="0.15">
      <c r="A126" s="101" t="s">
        <v>135</v>
      </c>
      <c r="B126" s="101"/>
      <c r="C126" s="101"/>
      <c r="D126" s="101"/>
      <c r="E126" s="101"/>
      <c r="F126" s="6"/>
      <c r="G126" s="101" t="str">
        <f>+A126</f>
        <v>Vitoria-Gasteizen, 2018ko ABUZTUAREN 10ean / Vitoria-Gasteiz, 10 de AGOSTO DE 2018</v>
      </c>
      <c r="H126" s="101"/>
      <c r="I126" s="101"/>
      <c r="J126" s="101"/>
      <c r="K126" s="101"/>
      <c r="L126" s="101"/>
      <c r="M126" s="101"/>
    </row>
    <row r="127" spans="1:14" ht="8.1" customHeight="1" x14ac:dyDescent="0.15">
      <c r="A127" s="51"/>
      <c r="B127" s="51"/>
      <c r="C127" s="51"/>
      <c r="D127" s="51"/>
      <c r="E127" s="51"/>
      <c r="F127" s="6"/>
      <c r="G127" s="51"/>
      <c r="H127" s="51"/>
      <c r="I127" s="51"/>
      <c r="J127" s="51"/>
      <c r="K127" s="51"/>
      <c r="L127" s="51"/>
      <c r="M127" s="51"/>
    </row>
    <row r="128" spans="1:14" ht="8.25" customHeight="1" x14ac:dyDescent="0.15">
      <c r="A128" s="99" t="s">
        <v>41</v>
      </c>
      <c r="B128" s="47"/>
      <c r="C128" s="100" t="s">
        <v>42</v>
      </c>
      <c r="D128" s="49"/>
      <c r="E128" s="47"/>
      <c r="G128" s="99" t="s">
        <v>39</v>
      </c>
      <c r="H128" s="52"/>
      <c r="I128" s="48"/>
      <c r="J128" s="68" t="s">
        <v>40</v>
      </c>
      <c r="K128" s="47"/>
      <c r="L128" s="48"/>
      <c r="M128" s="50"/>
    </row>
    <row r="129" spans="1:13" ht="9" customHeight="1" x14ac:dyDescent="0.15">
      <c r="A129" s="99" t="s">
        <v>15</v>
      </c>
      <c r="C129" s="68" t="s">
        <v>93</v>
      </c>
      <c r="D129" s="14"/>
      <c r="E129" s="14"/>
      <c r="G129" s="99" t="s">
        <v>15</v>
      </c>
      <c r="H129" s="14"/>
      <c r="I129" s="14"/>
      <c r="J129" s="68" t="s">
        <v>92</v>
      </c>
      <c r="L129" s="14"/>
    </row>
    <row r="130" spans="1:13" ht="9" customHeight="1" x14ac:dyDescent="0.15">
      <c r="A130" s="99"/>
      <c r="C130" s="68"/>
      <c r="D130" s="14"/>
      <c r="E130" s="14"/>
      <c r="G130" s="99"/>
      <c r="H130" s="14"/>
      <c r="I130" s="14"/>
      <c r="J130" s="68"/>
      <c r="L130" s="14"/>
    </row>
    <row r="131" spans="1:13" ht="9" customHeight="1" x14ac:dyDescent="0.15">
      <c r="A131" s="99"/>
      <c r="C131" s="68"/>
      <c r="D131" s="14"/>
      <c r="E131" s="14"/>
      <c r="G131" s="99"/>
      <c r="H131" s="14"/>
      <c r="I131" s="14"/>
      <c r="J131" s="68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17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  <c r="G238" s="2"/>
      <c r="H238" s="2"/>
      <c r="I238" s="2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2:13" ht="9" x14ac:dyDescent="0.15">
      <c r="L266" s="2"/>
      <c r="M266" s="13"/>
    </row>
  </sheetData>
  <mergeCells count="2">
    <mergeCell ref="A126:E126"/>
    <mergeCell ref="G126:M126"/>
  </mergeCells>
  <printOptions horizontalCentered="1" gridLinesSet="0"/>
  <pageMargins left="0" right="0" top="0" bottom="0" header="0" footer="3.937007874015748E-2"/>
  <pageSetup paperSize="9" scale="84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9217" r:id="rId4">
          <objectPr defaultSize="0" autoPict="0" r:id="rId5">
            <anchor moveWithCells="1" sizeWithCells="1">
              <from>
                <xdr:col>4</xdr:col>
                <xdr:colOff>66675</xdr:colOff>
                <xdr:row>123</xdr:row>
                <xdr:rowOff>57150</xdr:rowOff>
              </from>
              <to>
                <xdr:col>4</xdr:col>
                <xdr:colOff>466725</xdr:colOff>
                <xdr:row>131</xdr:row>
                <xdr:rowOff>66675</xdr:rowOff>
              </to>
            </anchor>
          </objectPr>
        </oleObject>
      </mc:Choice>
      <mc:Fallback>
        <oleObject progId="Word.Picture.8" shapeId="9217" r:id="rId4"/>
      </mc:Fallback>
    </mc:AlternateContent>
    <mc:AlternateContent xmlns:mc="http://schemas.openxmlformats.org/markup-compatibility/2006">
      <mc:Choice Requires="x14">
        <oleObject progId="Word.Picture.8" shapeId="9218" r:id="rId6">
          <objectPr defaultSize="0" autoPict="0" r:id="rId5">
            <anchor moveWithCells="1" sizeWithCells="1">
              <from>
                <xdr:col>11</xdr:col>
                <xdr:colOff>609600</xdr:colOff>
                <xdr:row>123</xdr:row>
                <xdr:rowOff>57150</xdr:rowOff>
              </from>
              <to>
                <xdr:col>12</xdr:col>
                <xdr:colOff>295275</xdr:colOff>
                <xdr:row>131</xdr:row>
                <xdr:rowOff>66675</xdr:rowOff>
              </to>
            </anchor>
          </objectPr>
        </oleObject>
      </mc:Choice>
      <mc:Fallback>
        <oleObject progId="Word.Picture.8" shapeId="9218" r:id="rId6"/>
      </mc:Fallback>
    </mc:AlternateContent>
    <mc:AlternateContent xmlns:mc="http://schemas.openxmlformats.org/markup-compatibility/2006">
      <mc:Choice Requires="x14">
        <oleObject progId="Word.Picture.8" shapeId="9219" r:id="rId7">
          <objectPr defaultSize="0" r:id="rId8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0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9219" r:id="rId7"/>
      </mc:Fallback>
    </mc:AlternateContent>
    <mc:AlternateContent xmlns:mc="http://schemas.openxmlformats.org/markup-compatibility/2006">
      <mc:Choice Requires="x14">
        <oleObject progId="Word.Picture.8" shapeId="9220" r:id="rId9">
          <objectPr defaultSize="0" r:id="rId8">
            <anchor moveWithCells="1" sizeWithCells="1">
              <from>
                <xdr:col>6</xdr:col>
                <xdr:colOff>0</xdr:colOff>
                <xdr:row>0</xdr:row>
                <xdr:rowOff>19050</xdr:rowOff>
              </from>
              <to>
                <xdr:col>6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9220" r:id="rId9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66"/>
  <sheetViews>
    <sheetView showGridLines="0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4.42578125" style="1" customWidth="1"/>
    <col min="8" max="8" width="14.5703125" style="1" customWidth="1"/>
    <col min="9" max="9" width="14.140625" style="1" customWidth="1"/>
    <col min="10" max="10" width="9.5703125" style="1" customWidth="1"/>
    <col min="11" max="11" width="8.140625" style="1" customWidth="1"/>
    <col min="12" max="12" width="10.710937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>
      <c r="B2" s="70"/>
      <c r="J2" s="70" t="s">
        <v>96</v>
      </c>
    </row>
    <row r="3" spans="1:14" ht="8.1" customHeight="1" x14ac:dyDescent="0.15">
      <c r="B3" s="70" t="s">
        <v>104</v>
      </c>
      <c r="J3" s="70" t="s">
        <v>95</v>
      </c>
    </row>
    <row r="4" spans="1:14" ht="8.1" customHeight="1" x14ac:dyDescent="0.15">
      <c r="B4" s="70" t="s">
        <v>103</v>
      </c>
    </row>
    <row r="5" spans="1:14" ht="8.1" customHeight="1" x14ac:dyDescent="0.15"/>
    <row r="6" spans="1:14" ht="8.1" customHeight="1" x14ac:dyDescent="0.15"/>
    <row r="7" spans="1:14" x14ac:dyDescent="0.15">
      <c r="E7" s="16" t="s">
        <v>94</v>
      </c>
      <c r="M7" s="16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2" t="s">
        <v>136</v>
      </c>
      <c r="B9" s="73" t="s">
        <v>26</v>
      </c>
      <c r="C9" s="73" t="s">
        <v>16</v>
      </c>
      <c r="D9" s="73" t="s">
        <v>28</v>
      </c>
      <c r="E9" s="74" t="s">
        <v>17</v>
      </c>
      <c r="G9" s="62" t="s">
        <v>137</v>
      </c>
      <c r="H9" s="73" t="s">
        <v>19</v>
      </c>
      <c r="I9" s="73" t="s">
        <v>29</v>
      </c>
      <c r="J9" s="73" t="s">
        <v>20</v>
      </c>
      <c r="K9" s="73" t="s">
        <v>21</v>
      </c>
      <c r="L9" s="73" t="s">
        <v>33</v>
      </c>
      <c r="M9" s="74" t="s">
        <v>24</v>
      </c>
      <c r="N9" s="70"/>
    </row>
    <row r="10" spans="1:14" s="11" customFormat="1" ht="10.5" x14ac:dyDescent="0.15">
      <c r="A10" s="63"/>
      <c r="B10" s="73" t="s">
        <v>27</v>
      </c>
      <c r="C10" s="73"/>
      <c r="D10" s="73" t="s">
        <v>26</v>
      </c>
      <c r="E10" s="74"/>
      <c r="G10" s="63"/>
      <c r="H10" s="73" t="s">
        <v>31</v>
      </c>
      <c r="I10" s="73" t="s">
        <v>35</v>
      </c>
      <c r="J10" s="73"/>
      <c r="K10" s="73"/>
      <c r="L10" s="73" t="s">
        <v>34</v>
      </c>
      <c r="M10" s="74"/>
      <c r="N10" s="70"/>
    </row>
    <row r="11" spans="1:14" s="11" customFormat="1" ht="10.5" x14ac:dyDescent="0.15">
      <c r="A11" s="63" t="s">
        <v>138</v>
      </c>
      <c r="B11" s="73" t="s">
        <v>25</v>
      </c>
      <c r="C11" s="73" t="s">
        <v>13</v>
      </c>
      <c r="D11" s="73" t="s">
        <v>14</v>
      </c>
      <c r="E11" s="74" t="s">
        <v>18</v>
      </c>
      <c r="G11" s="62" t="s">
        <v>139</v>
      </c>
      <c r="H11" s="73" t="s">
        <v>32</v>
      </c>
      <c r="I11" s="73" t="s">
        <v>30</v>
      </c>
      <c r="J11" s="73" t="s">
        <v>12</v>
      </c>
      <c r="K11" s="73" t="s">
        <v>22</v>
      </c>
      <c r="L11" s="73" t="s">
        <v>23</v>
      </c>
      <c r="M11" s="74" t="s">
        <v>36</v>
      </c>
      <c r="N11" s="70"/>
    </row>
    <row r="12" spans="1:14" ht="5.0999999999999996" customHeight="1" x14ac:dyDescent="0.15">
      <c r="A12" s="7"/>
      <c r="B12" s="5"/>
      <c r="C12" s="5"/>
      <c r="D12" s="5"/>
      <c r="E12" s="9"/>
      <c r="G12" s="75"/>
      <c r="H12" s="76"/>
      <c r="I12" s="76"/>
      <c r="J12" s="76"/>
      <c r="K12" s="76"/>
      <c r="L12" s="76"/>
      <c r="M12" s="77"/>
      <c r="N12" s="78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71"/>
      <c r="I13" s="71"/>
      <c r="J13" s="71"/>
      <c r="K13" s="79"/>
      <c r="L13" s="71"/>
      <c r="M13" s="80"/>
      <c r="N13" s="78"/>
    </row>
    <row r="14" spans="1:14" ht="9" customHeight="1" x14ac:dyDescent="0.15">
      <c r="A14" s="71" t="s">
        <v>0</v>
      </c>
      <c r="B14" s="4"/>
      <c r="C14" s="4"/>
      <c r="D14" s="4"/>
      <c r="E14" s="10"/>
      <c r="G14" s="71" t="s">
        <v>0</v>
      </c>
      <c r="H14" s="71"/>
      <c r="I14" s="71"/>
      <c r="J14" s="71"/>
      <c r="K14" s="79"/>
      <c r="L14" s="71"/>
      <c r="M14" s="80"/>
      <c r="N14" s="78"/>
    </row>
    <row r="15" spans="1:14" ht="9" x14ac:dyDescent="0.15">
      <c r="A15" s="71" t="s">
        <v>85</v>
      </c>
      <c r="B15" s="72">
        <v>105071508.73</v>
      </c>
      <c r="C15" s="72" t="s">
        <v>105</v>
      </c>
      <c r="D15" s="72">
        <v>696935.88</v>
      </c>
      <c r="E15" s="81">
        <v>105768444.61</v>
      </c>
      <c r="G15" s="71" t="s">
        <v>85</v>
      </c>
      <c r="H15" s="72">
        <v>506413024.45999998</v>
      </c>
      <c r="I15" s="72">
        <v>477907591.86000001</v>
      </c>
      <c r="J15" s="72">
        <v>28505432.600000001</v>
      </c>
      <c r="K15" s="79">
        <f t="shared" ref="K15:K21" si="0">IF(ISERROR((H15-I15)/ABS(I15)),"",(H15-I15)/ABS(I15))</f>
        <v>5.9646327209529768E-2</v>
      </c>
      <c r="L15" s="72">
        <v>788000000</v>
      </c>
      <c r="M15" s="82">
        <f t="shared" ref="M15:M21" si="1">H15/L15</f>
        <v>0.64265612241116754</v>
      </c>
      <c r="N15" s="78"/>
    </row>
    <row r="16" spans="1:14" ht="9" x14ac:dyDescent="0.15">
      <c r="A16" s="71" t="s">
        <v>48</v>
      </c>
      <c r="B16" s="72">
        <v>1663317.83</v>
      </c>
      <c r="C16" s="72" t="s">
        <v>105</v>
      </c>
      <c r="D16" s="72">
        <v>26182.03</v>
      </c>
      <c r="E16" s="81">
        <v>1689499.86</v>
      </c>
      <c r="G16" s="71" t="s">
        <v>48</v>
      </c>
      <c r="H16" s="72">
        <v>36865442.329999998</v>
      </c>
      <c r="I16" s="72">
        <v>12010897.52</v>
      </c>
      <c r="J16" s="72">
        <v>24854544.809999999</v>
      </c>
      <c r="K16" s="79">
        <f t="shared" si="0"/>
        <v>2.0693328511556563</v>
      </c>
      <c r="L16" s="72">
        <v>16650000</v>
      </c>
      <c r="M16" s="82">
        <f t="shared" si="1"/>
        <v>2.2141406804804804</v>
      </c>
      <c r="N16" s="78"/>
    </row>
    <row r="17" spans="1:14" ht="9" x14ac:dyDescent="0.15">
      <c r="A17" s="71" t="s">
        <v>49</v>
      </c>
      <c r="B17" s="72">
        <v>1925349.67</v>
      </c>
      <c r="C17" s="72" t="s">
        <v>105</v>
      </c>
      <c r="D17" s="72">
        <v>15078.01</v>
      </c>
      <c r="E17" s="81">
        <v>1940427.68</v>
      </c>
      <c r="G17" s="71" t="s">
        <v>49</v>
      </c>
      <c r="H17" s="72">
        <v>6787055.3099999996</v>
      </c>
      <c r="I17" s="72">
        <v>6494817.9400000004</v>
      </c>
      <c r="J17" s="72">
        <v>292237.37</v>
      </c>
      <c r="K17" s="79">
        <f t="shared" si="0"/>
        <v>4.4995467571181703E-2</v>
      </c>
      <c r="L17" s="72">
        <v>9400000</v>
      </c>
      <c r="M17" s="82">
        <f t="shared" si="1"/>
        <v>0.72202716063829786</v>
      </c>
      <c r="N17" s="78"/>
    </row>
    <row r="18" spans="1:14" ht="9" x14ac:dyDescent="0.15">
      <c r="A18" s="71" t="s">
        <v>64</v>
      </c>
      <c r="B18" s="72">
        <v>245346.89</v>
      </c>
      <c r="C18" s="72" t="s">
        <v>105</v>
      </c>
      <c r="D18" s="72" t="s">
        <v>105</v>
      </c>
      <c r="E18" s="81">
        <v>245346.89</v>
      </c>
      <c r="G18" s="71" t="s">
        <v>64</v>
      </c>
      <c r="H18" s="72">
        <v>2253430.34</v>
      </c>
      <c r="I18" s="72">
        <v>2781019.63</v>
      </c>
      <c r="J18" s="72">
        <v>-527589.29</v>
      </c>
      <c r="K18" s="79">
        <f t="shared" si="0"/>
        <v>-0.18971073929456589</v>
      </c>
      <c r="L18" s="72">
        <v>4150000</v>
      </c>
      <c r="M18" s="82">
        <f t="shared" si="1"/>
        <v>0.54299526265060238</v>
      </c>
      <c r="N18" s="78"/>
    </row>
    <row r="19" spans="1:14" ht="9" x14ac:dyDescent="0.15">
      <c r="A19" s="71" t="s">
        <v>65</v>
      </c>
      <c r="B19" s="72">
        <v>509099.72</v>
      </c>
      <c r="C19" s="72" t="s">
        <v>105</v>
      </c>
      <c r="D19" s="72" t="s">
        <v>105</v>
      </c>
      <c r="E19" s="81">
        <v>509099.72</v>
      </c>
      <c r="G19" s="71" t="s">
        <v>65</v>
      </c>
      <c r="H19" s="72">
        <v>3214916.57</v>
      </c>
      <c r="I19" s="72">
        <v>2218149.0499999998</v>
      </c>
      <c r="J19" s="72">
        <v>996767.52</v>
      </c>
      <c r="K19" s="79">
        <f t="shared" si="0"/>
        <v>0.44936904488000934</v>
      </c>
      <c r="L19" s="72">
        <v>2500000</v>
      </c>
      <c r="M19" s="82">
        <f t="shared" si="1"/>
        <v>1.2859666279999999</v>
      </c>
      <c r="N19" s="78"/>
    </row>
    <row r="20" spans="1:14" ht="9" x14ac:dyDescent="0.15">
      <c r="A20" s="71" t="s">
        <v>50</v>
      </c>
      <c r="B20" s="72">
        <v>7374077.6799999997</v>
      </c>
      <c r="C20" s="72" t="s">
        <v>105</v>
      </c>
      <c r="D20" s="72">
        <v>40991.06</v>
      </c>
      <c r="E20" s="81">
        <v>7415068.7400000002</v>
      </c>
      <c r="G20" s="71" t="s">
        <v>50</v>
      </c>
      <c r="H20" s="72">
        <v>21332300.559999999</v>
      </c>
      <c r="I20" s="72">
        <v>20003263.109999999</v>
      </c>
      <c r="J20" s="72">
        <v>1329037.45</v>
      </c>
      <c r="K20" s="79">
        <f t="shared" si="0"/>
        <v>6.6441032280157783E-2</v>
      </c>
      <c r="L20" s="72">
        <v>28100000</v>
      </c>
      <c r="M20" s="82">
        <f t="shared" si="1"/>
        <v>0.75915660355871883</v>
      </c>
      <c r="N20" s="78"/>
    </row>
    <row r="21" spans="1:14" ht="9" x14ac:dyDescent="0.15">
      <c r="A21" s="71" t="s">
        <v>66</v>
      </c>
      <c r="B21" s="72">
        <v>470970.39</v>
      </c>
      <c r="C21" s="72">
        <v>7584811.8300000001</v>
      </c>
      <c r="D21" s="72">
        <v>189842.29</v>
      </c>
      <c r="E21" s="81">
        <v>-6923999.1500000004</v>
      </c>
      <c r="G21" s="71" t="s">
        <v>66</v>
      </c>
      <c r="H21" s="72">
        <v>-35724888.409999996</v>
      </c>
      <c r="I21" s="72">
        <v>-52219890.210000001</v>
      </c>
      <c r="J21" s="72">
        <v>16495001.800000001</v>
      </c>
      <c r="K21" s="79">
        <f t="shared" si="0"/>
        <v>0.31587584220621828</v>
      </c>
      <c r="L21" s="72">
        <v>-28000000</v>
      </c>
      <c r="M21" s="82">
        <f t="shared" si="1"/>
        <v>1.2758888717857142</v>
      </c>
      <c r="N21" s="78"/>
    </row>
    <row r="22" spans="1:14" ht="5.0999999999999996" customHeight="1" x14ac:dyDescent="0.15">
      <c r="A22" s="80"/>
      <c r="B22" s="83"/>
      <c r="C22" s="84"/>
      <c r="D22" s="84"/>
      <c r="E22" s="83"/>
      <c r="G22" s="80"/>
      <c r="H22" s="84"/>
      <c r="I22" s="84"/>
      <c r="J22" s="84"/>
      <c r="K22" s="85"/>
      <c r="L22" s="84"/>
      <c r="M22" s="86"/>
      <c r="N22" s="78"/>
    </row>
    <row r="23" spans="1:14" ht="3" customHeight="1" x14ac:dyDescent="0.15">
      <c r="A23" s="71"/>
      <c r="B23" s="72"/>
      <c r="C23" s="72"/>
      <c r="D23" s="72"/>
      <c r="E23" s="81"/>
      <c r="G23" s="71"/>
      <c r="H23" s="72"/>
      <c r="I23" s="72"/>
      <c r="J23" s="72"/>
      <c r="K23" s="79"/>
      <c r="L23" s="72"/>
      <c r="M23" s="82"/>
      <c r="N23" s="78"/>
    </row>
    <row r="24" spans="1:14" s="11" customFormat="1" ht="9" x14ac:dyDescent="0.15">
      <c r="A24" s="87" t="s">
        <v>2</v>
      </c>
      <c r="B24" s="69">
        <v>117259670.91</v>
      </c>
      <c r="C24" s="69">
        <v>7584811.8300000001</v>
      </c>
      <c r="D24" s="69">
        <v>969029.27</v>
      </c>
      <c r="E24" s="88">
        <v>110643888.34999999</v>
      </c>
      <c r="G24" s="87" t="s">
        <v>2</v>
      </c>
      <c r="H24" s="69">
        <v>541141281.15999997</v>
      </c>
      <c r="I24" s="69">
        <v>469195848.89999998</v>
      </c>
      <c r="J24" s="69">
        <v>71945432.260000005</v>
      </c>
      <c r="K24" s="89">
        <f>IF(ISERROR((H24-I24)/ABS(I24)),"",(H24-I24)/ABS(I24))</f>
        <v>0.15333774249851423</v>
      </c>
      <c r="L24" s="69">
        <v>820800000</v>
      </c>
      <c r="M24" s="90">
        <f>H24/L24</f>
        <v>0.65928518659844049</v>
      </c>
      <c r="N24" s="70"/>
    </row>
    <row r="25" spans="1:14" ht="3" customHeight="1" x14ac:dyDescent="0.15">
      <c r="A25" s="80"/>
      <c r="B25" s="84"/>
      <c r="C25" s="84"/>
      <c r="D25" s="84"/>
      <c r="E25" s="83"/>
      <c r="G25" s="80"/>
      <c r="H25" s="84"/>
      <c r="I25" s="84"/>
      <c r="J25" s="84"/>
      <c r="K25" s="85"/>
      <c r="L25" s="84"/>
      <c r="M25" s="86"/>
      <c r="N25" s="78"/>
    </row>
    <row r="26" spans="1:14" ht="5.0999999999999996" customHeight="1" x14ac:dyDescent="0.15">
      <c r="A26" s="71"/>
      <c r="B26" s="72"/>
      <c r="C26" s="72"/>
      <c r="D26" s="72"/>
      <c r="E26" s="81"/>
      <c r="G26" s="71"/>
      <c r="H26" s="72"/>
      <c r="I26" s="72"/>
      <c r="J26" s="72"/>
      <c r="K26" s="79"/>
      <c r="L26" s="72"/>
      <c r="M26" s="82"/>
      <c r="N26" s="78"/>
    </row>
    <row r="27" spans="1:14" ht="9" customHeight="1" x14ac:dyDescent="0.15">
      <c r="A27" s="71" t="s">
        <v>3</v>
      </c>
      <c r="B27" s="72"/>
      <c r="C27" s="72"/>
      <c r="D27" s="72"/>
      <c r="E27" s="81"/>
      <c r="G27" s="71" t="s">
        <v>3</v>
      </c>
      <c r="H27" s="72"/>
      <c r="I27" s="72"/>
      <c r="J27" s="72"/>
      <c r="K27" s="79"/>
      <c r="L27" s="72"/>
      <c r="M27" s="82"/>
      <c r="N27" s="78"/>
    </row>
    <row r="28" spans="1:14" ht="9" x14ac:dyDescent="0.15">
      <c r="A28" s="71" t="s">
        <v>48</v>
      </c>
      <c r="B28" s="72">
        <v>1663317.83</v>
      </c>
      <c r="C28" s="72" t="s">
        <v>105</v>
      </c>
      <c r="D28" s="72">
        <v>26182.03</v>
      </c>
      <c r="E28" s="81">
        <v>1689499.86</v>
      </c>
      <c r="G28" s="71" t="s">
        <v>48</v>
      </c>
      <c r="H28" s="72">
        <v>36865442.240000002</v>
      </c>
      <c r="I28" s="72">
        <v>12010897.33</v>
      </c>
      <c r="J28" s="72">
        <v>24854544.91</v>
      </c>
      <c r="K28" s="79">
        <f>IF(ISERROR((H28-I28)/ABS(I28)),"",(H28-I28)/ABS(I28))</f>
        <v>2.0693328922161394</v>
      </c>
      <c r="L28" s="72">
        <v>16650000</v>
      </c>
      <c r="M28" s="82">
        <f>H28/L28</f>
        <v>2.2141406750750754</v>
      </c>
      <c r="N28" s="78"/>
    </row>
    <row r="29" spans="1:14" ht="9" x14ac:dyDescent="0.15">
      <c r="A29" s="71" t="s">
        <v>49</v>
      </c>
      <c r="B29" s="72">
        <v>1925349.66</v>
      </c>
      <c r="C29" s="72" t="s">
        <v>105</v>
      </c>
      <c r="D29" s="72">
        <v>15078</v>
      </c>
      <c r="E29" s="81">
        <v>1940427.66</v>
      </c>
      <c r="G29" s="71" t="s">
        <v>49</v>
      </c>
      <c r="H29" s="72">
        <v>6787055</v>
      </c>
      <c r="I29" s="72">
        <v>6494817.7699999996</v>
      </c>
      <c r="J29" s="72">
        <v>292237.23</v>
      </c>
      <c r="K29" s="79">
        <f>IF(ISERROR((H29-I29)/ABS(I29)),"",(H29-I29)/ABS(I29))</f>
        <v>4.499544719327829E-2</v>
      </c>
      <c r="L29" s="72">
        <v>9400000</v>
      </c>
      <c r="M29" s="82">
        <f>H29/L29</f>
        <v>0.72202712765957444</v>
      </c>
      <c r="N29" s="78"/>
    </row>
    <row r="30" spans="1:14" ht="9" x14ac:dyDescent="0.15">
      <c r="A30" s="71" t="s">
        <v>67</v>
      </c>
      <c r="B30" s="72">
        <v>245346.89</v>
      </c>
      <c r="C30" s="72" t="s">
        <v>105</v>
      </c>
      <c r="D30" s="72" t="s">
        <v>105</v>
      </c>
      <c r="E30" s="81">
        <v>245346.89</v>
      </c>
      <c r="G30" s="71" t="s">
        <v>67</v>
      </c>
      <c r="H30" s="72">
        <v>2253430.31</v>
      </c>
      <c r="I30" s="72">
        <v>2781019.58</v>
      </c>
      <c r="J30" s="72">
        <v>-527589.27</v>
      </c>
      <c r="K30" s="79">
        <f>IF(ISERROR((H30-I30)/ABS(I30)),"",(H30-I30)/ABS(I30))</f>
        <v>-0.18971073551377154</v>
      </c>
      <c r="L30" s="72">
        <v>4150000</v>
      </c>
      <c r="M30" s="82">
        <f>H30/L30</f>
        <v>0.54299525542168681</v>
      </c>
      <c r="N30" s="78"/>
    </row>
    <row r="31" spans="1:14" ht="9" x14ac:dyDescent="0.15">
      <c r="A31" s="71" t="s">
        <v>1</v>
      </c>
      <c r="B31" s="72">
        <v>104187301.84999999</v>
      </c>
      <c r="C31" s="72" t="s">
        <v>105</v>
      </c>
      <c r="D31" s="72">
        <v>28400.75</v>
      </c>
      <c r="E31" s="81">
        <v>104215702.59999999</v>
      </c>
      <c r="G31" s="71" t="s">
        <v>1</v>
      </c>
      <c r="H31" s="72">
        <v>96033157.640000001</v>
      </c>
      <c r="I31" s="72">
        <v>93261374.060000002</v>
      </c>
      <c r="J31" s="72">
        <v>2771783.58</v>
      </c>
      <c r="K31" s="79">
        <f>IF(ISERROR((H31-I31)/ABS(I31)),"",(H31-I31)/ABS(I31))</f>
        <v>2.9720595562067985E-2</v>
      </c>
      <c r="L31" s="72">
        <v>160000000</v>
      </c>
      <c r="M31" s="82">
        <f>H31/L31</f>
        <v>0.60020723524999997</v>
      </c>
      <c r="N31" s="78"/>
    </row>
    <row r="32" spans="1:14" ht="5.0999999999999996" customHeight="1" x14ac:dyDescent="0.15">
      <c r="A32" s="80"/>
      <c r="B32" s="84"/>
      <c r="C32" s="84"/>
      <c r="D32" s="84"/>
      <c r="E32" s="83"/>
      <c r="G32" s="80"/>
      <c r="H32" s="84"/>
      <c r="I32" s="84"/>
      <c r="J32" s="84"/>
      <c r="K32" s="85"/>
      <c r="L32" s="84"/>
      <c r="M32" s="86"/>
      <c r="N32" s="78"/>
    </row>
    <row r="33" spans="1:14" ht="3" customHeight="1" x14ac:dyDescent="0.15">
      <c r="A33" s="71"/>
      <c r="B33" s="72"/>
      <c r="C33" s="72"/>
      <c r="D33" s="72"/>
      <c r="E33" s="81"/>
      <c r="G33" s="71"/>
      <c r="H33" s="72"/>
      <c r="I33" s="72"/>
      <c r="J33" s="72"/>
      <c r="K33" s="79"/>
      <c r="L33" s="72"/>
      <c r="M33" s="82"/>
      <c r="N33" s="78"/>
    </row>
    <row r="34" spans="1:14" s="11" customFormat="1" ht="9" x14ac:dyDescent="0.15">
      <c r="A34" s="73" t="s">
        <v>11</v>
      </c>
      <c r="B34" s="69">
        <v>108021316.23</v>
      </c>
      <c r="C34" s="69" t="s">
        <v>105</v>
      </c>
      <c r="D34" s="69">
        <v>69660.78</v>
      </c>
      <c r="E34" s="88">
        <v>108090977.01000001</v>
      </c>
      <c r="G34" s="73" t="s">
        <v>11</v>
      </c>
      <c r="H34" s="69">
        <v>141939085.19</v>
      </c>
      <c r="I34" s="69">
        <v>114548108.73999999</v>
      </c>
      <c r="J34" s="69">
        <v>27390976.449999999</v>
      </c>
      <c r="K34" s="89">
        <f>IF(ISERROR((H34-I34)/ABS(I34)),"",(H34-I34)/ABS(I34))</f>
        <v>0.23912203135690116</v>
      </c>
      <c r="L34" s="69">
        <v>190200000</v>
      </c>
      <c r="M34" s="90">
        <f>H34/L34</f>
        <v>0.74626227754994745</v>
      </c>
      <c r="N34" s="70"/>
    </row>
    <row r="35" spans="1:14" ht="3" customHeight="1" x14ac:dyDescent="0.15">
      <c r="A35" s="80"/>
      <c r="B35" s="84"/>
      <c r="C35" s="84"/>
      <c r="D35" s="84"/>
      <c r="E35" s="83"/>
      <c r="G35" s="80"/>
      <c r="H35" s="84"/>
      <c r="I35" s="84"/>
      <c r="J35" s="84"/>
      <c r="K35" s="85"/>
      <c r="L35" s="84"/>
      <c r="M35" s="86"/>
      <c r="N35" s="78"/>
    </row>
    <row r="36" spans="1:14" ht="5.0999999999999996" customHeight="1" x14ac:dyDescent="0.15">
      <c r="A36" s="80"/>
      <c r="B36" s="72"/>
      <c r="C36" s="72"/>
      <c r="D36" s="72"/>
      <c r="E36" s="81"/>
      <c r="G36" s="71"/>
      <c r="H36" s="72"/>
      <c r="I36" s="72"/>
      <c r="J36" s="72"/>
      <c r="K36" s="79"/>
      <c r="L36" s="72"/>
      <c r="M36" s="82"/>
      <c r="N36" s="78"/>
    </row>
    <row r="37" spans="1:14" ht="9" x14ac:dyDescent="0.15">
      <c r="A37" s="71" t="s">
        <v>68</v>
      </c>
      <c r="B37" s="72">
        <v>1640411.99</v>
      </c>
      <c r="C37" s="72">
        <v>87.9</v>
      </c>
      <c r="D37" s="72">
        <v>3248.63</v>
      </c>
      <c r="E37" s="81">
        <v>1643572.72</v>
      </c>
      <c r="G37" s="71" t="s">
        <v>68</v>
      </c>
      <c r="H37" s="72">
        <v>9820552.0099999998</v>
      </c>
      <c r="I37" s="72">
        <v>6594741.7000000002</v>
      </c>
      <c r="J37" s="72">
        <v>3225810.31</v>
      </c>
      <c r="K37" s="79">
        <f>IF(ISERROR((H37-I37)/ABS(I37)),"",(H37-I37)/ABS(I37))</f>
        <v>0.48914884869562053</v>
      </c>
      <c r="L37" s="72">
        <v>12075000</v>
      </c>
      <c r="M37" s="82">
        <f>H37/L37</f>
        <v>0.81329623271221529</v>
      </c>
      <c r="N37" s="78"/>
    </row>
    <row r="38" spans="1:14" ht="9" x14ac:dyDescent="0.15">
      <c r="A38" s="71" t="s">
        <v>98</v>
      </c>
      <c r="B38" s="72">
        <v>35369.25</v>
      </c>
      <c r="C38" s="72" t="s">
        <v>105</v>
      </c>
      <c r="D38" s="72">
        <v>11516.18</v>
      </c>
      <c r="E38" s="81">
        <v>46885.43</v>
      </c>
      <c r="G38" s="71" t="s">
        <v>98</v>
      </c>
      <c r="H38" s="72">
        <v>19961392.280000001</v>
      </c>
      <c r="I38" s="72">
        <v>17039987.140000001</v>
      </c>
      <c r="J38" s="72">
        <v>2921405.14</v>
      </c>
      <c r="K38" s="79">
        <f>IF(ISERROR((H38-I38)/ABS(I38)),"",(H38-I38)/ABS(I38))</f>
        <v>0.1714440930029951</v>
      </c>
      <c r="L38" s="72">
        <v>17100000</v>
      </c>
      <c r="M38" s="82">
        <f>H38/L38</f>
        <v>1.1673328818713451</v>
      </c>
      <c r="N38" s="78"/>
    </row>
    <row r="39" spans="1:14" ht="9" x14ac:dyDescent="0.15">
      <c r="A39" s="71" t="s">
        <v>69</v>
      </c>
      <c r="B39" s="72">
        <v>347711.48</v>
      </c>
      <c r="C39" s="72" t="s">
        <v>105</v>
      </c>
      <c r="D39" s="72">
        <v>727.66</v>
      </c>
      <c r="E39" s="81">
        <v>348439.14</v>
      </c>
      <c r="G39" s="71" t="s">
        <v>69</v>
      </c>
      <c r="H39" s="72">
        <v>4176237.6</v>
      </c>
      <c r="I39" s="72">
        <v>3280817.24</v>
      </c>
      <c r="J39" s="72">
        <v>895420.36</v>
      </c>
      <c r="K39" s="79">
        <f>IF(ISERROR((H39-I39)/ABS(I39)),"",(H39-I39)/ABS(I39))</f>
        <v>0.27292601034978708</v>
      </c>
      <c r="L39" s="72">
        <v>6550000</v>
      </c>
      <c r="M39" s="82">
        <f>H39/L39</f>
        <v>0.63759352671755731</v>
      </c>
      <c r="N39" s="78"/>
    </row>
    <row r="40" spans="1:14" ht="9" x14ac:dyDescent="0.15">
      <c r="A40" s="71" t="s">
        <v>51</v>
      </c>
      <c r="B40" s="72">
        <v>3286089.82</v>
      </c>
      <c r="C40" s="72" t="s">
        <v>105</v>
      </c>
      <c r="D40" s="72" t="s">
        <v>105</v>
      </c>
      <c r="E40" s="81">
        <v>3286089.82</v>
      </c>
      <c r="G40" s="71" t="s">
        <v>51</v>
      </c>
      <c r="H40" s="72">
        <v>3286089.82</v>
      </c>
      <c r="I40" s="72">
        <v>3001418.88</v>
      </c>
      <c r="J40" s="72">
        <v>284670.94</v>
      </c>
      <c r="K40" s="79">
        <f>IF(ISERROR((H40-I40)/ABS(I40)),"",(H40-I40)/ABS(I40))</f>
        <v>9.4845455226829231E-2</v>
      </c>
      <c r="L40" s="72">
        <v>3150000</v>
      </c>
      <c r="M40" s="82"/>
      <c r="N40" s="78"/>
    </row>
    <row r="41" spans="1:14" ht="9" x14ac:dyDescent="0.15">
      <c r="A41" s="71" t="s">
        <v>70</v>
      </c>
      <c r="B41" s="72">
        <v>1522.26</v>
      </c>
      <c r="C41" s="72" t="s">
        <v>105</v>
      </c>
      <c r="D41" s="72">
        <v>108.32</v>
      </c>
      <c r="E41" s="81">
        <v>1630.58</v>
      </c>
      <c r="G41" s="71" t="s">
        <v>70</v>
      </c>
      <c r="H41" s="72">
        <v>2872840.94</v>
      </c>
      <c r="I41" s="72">
        <v>2660059.2400000002</v>
      </c>
      <c r="J41" s="72">
        <v>212781.7</v>
      </c>
      <c r="K41" s="79">
        <f>IF(ISERROR((H41-I41)/ABS(I41)),"",(H41-I41)/ABS(I41))</f>
        <v>7.9991338839506335E-2</v>
      </c>
      <c r="L41" s="72">
        <v>5322450</v>
      </c>
      <c r="M41" s="82">
        <f>H41/L41</f>
        <v>0.53975912220875721</v>
      </c>
      <c r="N41" s="78"/>
    </row>
    <row r="42" spans="1:14" ht="9" x14ac:dyDescent="0.15">
      <c r="A42" s="71" t="s">
        <v>56</v>
      </c>
      <c r="B42" s="72"/>
      <c r="C42" s="72"/>
      <c r="D42" s="72"/>
      <c r="E42" s="81"/>
      <c r="G42" s="71" t="s">
        <v>56</v>
      </c>
      <c r="H42" s="72"/>
      <c r="I42" s="72"/>
      <c r="J42" s="72"/>
      <c r="K42" s="79"/>
      <c r="L42" s="72"/>
      <c r="M42" s="82"/>
      <c r="N42" s="78"/>
    </row>
    <row r="43" spans="1:14" ht="5.0999999999999996" customHeight="1" x14ac:dyDescent="0.15">
      <c r="A43" s="80"/>
      <c r="B43" s="84"/>
      <c r="C43" s="84"/>
      <c r="D43" s="84"/>
      <c r="E43" s="83"/>
      <c r="G43" s="80"/>
      <c r="H43" s="84"/>
      <c r="I43" s="84"/>
      <c r="J43" s="84"/>
      <c r="K43" s="85"/>
      <c r="L43" s="84"/>
      <c r="M43" s="86"/>
      <c r="N43" s="78"/>
    </row>
    <row r="44" spans="1:14" ht="3" customHeight="1" x14ac:dyDescent="0.15">
      <c r="A44" s="71"/>
      <c r="B44" s="72"/>
      <c r="C44" s="72"/>
      <c r="D44" s="72"/>
      <c r="E44" s="81"/>
      <c r="G44" s="71"/>
      <c r="H44" s="72"/>
      <c r="I44" s="72"/>
      <c r="J44" s="72"/>
      <c r="K44" s="79"/>
      <c r="L44" s="72"/>
      <c r="M44" s="82"/>
      <c r="N44" s="78"/>
    </row>
    <row r="45" spans="1:14" s="11" customFormat="1" ht="9" x14ac:dyDescent="0.15">
      <c r="A45" s="73" t="s">
        <v>37</v>
      </c>
      <c r="B45" s="69">
        <v>230592091.94</v>
      </c>
      <c r="C45" s="69">
        <v>7584899.7300000004</v>
      </c>
      <c r="D45" s="69">
        <v>1054290.8400000001</v>
      </c>
      <c r="E45" s="88">
        <v>224061483.05000001</v>
      </c>
      <c r="G45" s="73" t="s">
        <v>37</v>
      </c>
      <c r="H45" s="69">
        <v>723197479</v>
      </c>
      <c r="I45" s="69">
        <v>616320981.84000003</v>
      </c>
      <c r="J45" s="69">
        <v>106876497.16</v>
      </c>
      <c r="K45" s="89">
        <f>IF(ISERROR((H45-I45)/ABS(I45)),"",(H45-I45)/ABS(I45))</f>
        <v>0.17341044733042307</v>
      </c>
      <c r="L45" s="69">
        <v>1055197450</v>
      </c>
      <c r="M45" s="90">
        <f>H45/L45</f>
        <v>0.68536696994481938</v>
      </c>
      <c r="N45" s="70"/>
    </row>
    <row r="46" spans="1:14" ht="3" customHeight="1" x14ac:dyDescent="0.15">
      <c r="A46" s="80"/>
      <c r="B46" s="84"/>
      <c r="C46" s="84"/>
      <c r="D46" s="84"/>
      <c r="E46" s="83"/>
      <c r="G46" s="80"/>
      <c r="H46" s="84"/>
      <c r="I46" s="84"/>
      <c r="J46" s="84"/>
      <c r="K46" s="85"/>
      <c r="L46" s="84"/>
      <c r="M46" s="86"/>
      <c r="N46" s="78"/>
    </row>
    <row r="47" spans="1:14" ht="5.0999999999999996" customHeight="1" x14ac:dyDescent="0.15">
      <c r="A47" s="71"/>
      <c r="B47" s="72"/>
      <c r="C47" s="72"/>
      <c r="D47" s="72"/>
      <c r="E47" s="81"/>
      <c r="G47" s="71"/>
      <c r="H47" s="72"/>
      <c r="I47" s="72"/>
      <c r="J47" s="72"/>
      <c r="K47" s="79"/>
      <c r="L47" s="72"/>
      <c r="M47" s="82"/>
      <c r="N47" s="78"/>
    </row>
    <row r="48" spans="1:14" ht="9" x14ac:dyDescent="0.15">
      <c r="A48" s="71" t="s">
        <v>86</v>
      </c>
      <c r="B48" s="72">
        <v>113079622.8</v>
      </c>
      <c r="C48" s="72">
        <v>17428531.129999999</v>
      </c>
      <c r="D48" s="72">
        <v>580307.26</v>
      </c>
      <c r="E48" s="81">
        <v>96231398.930000007</v>
      </c>
      <c r="G48" s="71" t="s">
        <v>86</v>
      </c>
      <c r="H48" s="72">
        <v>446004576.10000002</v>
      </c>
      <c r="I48" s="72">
        <v>401641406.5</v>
      </c>
      <c r="J48" s="72">
        <v>44363169.600000001</v>
      </c>
      <c r="K48" s="79">
        <f>IF(ISERROR((H48-I48)/ABS(I48)),"",(H48-I48)/ABS(I48))</f>
        <v>0.11045467146077237</v>
      </c>
      <c r="L48" s="72">
        <v>655561440</v>
      </c>
      <c r="M48" s="82">
        <f>H48/L48</f>
        <v>0.68033985662732088</v>
      </c>
      <c r="N48" s="78"/>
    </row>
    <row r="49" spans="1:14" ht="9" x14ac:dyDescent="0.15">
      <c r="A49" s="71" t="s">
        <v>71</v>
      </c>
      <c r="B49" s="72">
        <v>2197770.34</v>
      </c>
      <c r="C49" s="72" t="s">
        <v>105</v>
      </c>
      <c r="D49" s="72">
        <v>1763.01</v>
      </c>
      <c r="E49" s="81">
        <v>2199533.35</v>
      </c>
      <c r="G49" s="71" t="s">
        <v>71</v>
      </c>
      <c r="H49" s="72">
        <v>12905143.08</v>
      </c>
      <c r="I49" s="72">
        <v>11203583.800000001</v>
      </c>
      <c r="J49" s="72">
        <v>1701559.28</v>
      </c>
      <c r="K49" s="79">
        <f>IF(ISERROR((H49-I49)/ABS(I49)),"",(H49-I49)/ABS(I49))</f>
        <v>0.15187633799820369</v>
      </c>
      <c r="L49" s="72">
        <v>17300000</v>
      </c>
      <c r="M49" s="82">
        <f>H49/L49</f>
        <v>0.74596202774566478</v>
      </c>
      <c r="N49" s="78"/>
    </row>
    <row r="50" spans="1:14" ht="9" x14ac:dyDescent="0.15">
      <c r="A50" s="71" t="s">
        <v>52</v>
      </c>
      <c r="B50" s="72">
        <v>735710.27</v>
      </c>
      <c r="C50" s="72">
        <v>3191.09</v>
      </c>
      <c r="D50" s="72">
        <v>113.27</v>
      </c>
      <c r="E50" s="81">
        <v>732632.45</v>
      </c>
      <c r="G50" s="71" t="s">
        <v>52</v>
      </c>
      <c r="H50" s="72">
        <v>5115630.09</v>
      </c>
      <c r="I50" s="72">
        <v>3545532.2</v>
      </c>
      <c r="J50" s="72">
        <v>1570097.89</v>
      </c>
      <c r="K50" s="79">
        <f>IF(ISERROR((H50-I50)/ABS(I50)),"",(H50-I50)/ABS(I50))</f>
        <v>0.4428384235235544</v>
      </c>
      <c r="L50" s="72">
        <v>5400000</v>
      </c>
      <c r="M50" s="82">
        <f>H50/L50</f>
        <v>0.94733890555555555</v>
      </c>
      <c r="N50" s="78"/>
    </row>
    <row r="51" spans="1:14" ht="9" x14ac:dyDescent="0.15">
      <c r="A51" s="71" t="s">
        <v>72</v>
      </c>
      <c r="B51" s="72">
        <v>472776.06</v>
      </c>
      <c r="C51" s="72" t="s">
        <v>105</v>
      </c>
      <c r="D51" s="72" t="s">
        <v>105</v>
      </c>
      <c r="E51" s="81">
        <v>472776.06</v>
      </c>
      <c r="G51" s="71" t="s">
        <v>72</v>
      </c>
      <c r="H51" s="72">
        <v>3372393.93</v>
      </c>
      <c r="I51" s="72">
        <v>2194580.8199999998</v>
      </c>
      <c r="J51" s="72">
        <v>1177813.1100000001</v>
      </c>
      <c r="K51" s="79">
        <f>IF(ISERROR((H51-I51)/ABS(I51)),"",(H51-I51)/ABS(I51))</f>
        <v>0.53669160837740326</v>
      </c>
      <c r="L51" s="72">
        <v>3450000</v>
      </c>
      <c r="M51" s="82">
        <f>H51/L51</f>
        <v>0.97750548695652184</v>
      </c>
      <c r="N51" s="78"/>
    </row>
    <row r="52" spans="1:14" ht="9" x14ac:dyDescent="0.15">
      <c r="A52" s="71" t="s">
        <v>73</v>
      </c>
      <c r="B52" s="72"/>
      <c r="C52" s="72"/>
      <c r="D52" s="72"/>
      <c r="E52" s="81"/>
      <c r="G52" s="71" t="s">
        <v>73</v>
      </c>
      <c r="H52" s="72"/>
      <c r="I52" s="72"/>
      <c r="J52" s="72"/>
      <c r="K52" s="79"/>
      <c r="L52" s="72"/>
      <c r="M52" s="82"/>
      <c r="N52" s="78"/>
    </row>
    <row r="53" spans="1:14" ht="9" x14ac:dyDescent="0.15">
      <c r="A53" s="71" t="s">
        <v>53</v>
      </c>
      <c r="B53" s="72">
        <v>13358.04</v>
      </c>
      <c r="C53" s="72">
        <v>672.22</v>
      </c>
      <c r="D53" s="72" t="s">
        <v>105</v>
      </c>
      <c r="E53" s="81">
        <v>12685.82</v>
      </c>
      <c r="G53" s="71" t="s">
        <v>53</v>
      </c>
      <c r="H53" s="72">
        <v>448169.36</v>
      </c>
      <c r="I53" s="72">
        <v>723396.6</v>
      </c>
      <c r="J53" s="72">
        <v>-275227.24</v>
      </c>
      <c r="K53" s="79">
        <f>IF(ISERROR((H53-I53)/ABS(I53)),"",(H53-I53)/ABS(I53))</f>
        <v>-0.38046521092302615</v>
      </c>
      <c r="L53" s="72">
        <v>1500800</v>
      </c>
      <c r="M53" s="82">
        <f>H53/L53</f>
        <v>0.29862030916844351</v>
      </c>
      <c r="N53" s="78"/>
    </row>
    <row r="54" spans="1:14" ht="9" x14ac:dyDescent="0.15">
      <c r="A54" s="71" t="s">
        <v>54</v>
      </c>
      <c r="B54" s="72">
        <v>2539.6799999999998</v>
      </c>
      <c r="C54" s="72" t="s">
        <v>105</v>
      </c>
      <c r="D54" s="72" t="s">
        <v>105</v>
      </c>
      <c r="E54" s="81">
        <v>2539.6799999999998</v>
      </c>
      <c r="G54" s="71" t="s">
        <v>54</v>
      </c>
      <c r="H54" s="72">
        <v>22070.71</v>
      </c>
      <c r="I54" s="72">
        <v>17975.91</v>
      </c>
      <c r="J54" s="72">
        <v>4094.8</v>
      </c>
      <c r="K54" s="79">
        <f t="shared" ref="K54:K65" si="2">IF(ISERROR((H54-I54)/ABS(I54)),"",(H54-I54)/ABS(I54))</f>
        <v>0.22779375286146844</v>
      </c>
      <c r="L54" s="72">
        <v>22366</v>
      </c>
      <c r="M54" s="82">
        <f>H54/L54</f>
        <v>0.9867973710095681</v>
      </c>
      <c r="N54" s="78"/>
    </row>
    <row r="55" spans="1:14" ht="9" x14ac:dyDescent="0.15">
      <c r="A55" s="71" t="s">
        <v>4</v>
      </c>
      <c r="B55" s="72"/>
      <c r="C55" s="72"/>
      <c r="D55" s="72"/>
      <c r="E55" s="81"/>
      <c r="G55" s="71" t="s">
        <v>4</v>
      </c>
      <c r="H55" s="72"/>
      <c r="I55" s="72"/>
      <c r="J55" s="72"/>
      <c r="K55" s="79" t="str">
        <f t="shared" si="2"/>
        <v/>
      </c>
      <c r="L55" s="72"/>
      <c r="M55" s="82"/>
      <c r="N55" s="78"/>
    </row>
    <row r="56" spans="1:14" ht="9" x14ac:dyDescent="0.15">
      <c r="A56" s="71" t="s">
        <v>63</v>
      </c>
      <c r="B56" s="72">
        <v>10348322.99</v>
      </c>
      <c r="C56" s="72">
        <v>298851.18</v>
      </c>
      <c r="D56" s="72" t="s">
        <v>105</v>
      </c>
      <c r="E56" s="81">
        <v>10049471.810000001</v>
      </c>
      <c r="G56" s="71" t="s">
        <v>63</v>
      </c>
      <c r="H56" s="72">
        <v>125938428.44</v>
      </c>
      <c r="I56" s="72">
        <v>125682100.66</v>
      </c>
      <c r="J56" s="72">
        <v>256327.78</v>
      </c>
      <c r="K56" s="79">
        <f t="shared" si="2"/>
        <v>2.0394931231570426E-3</v>
      </c>
      <c r="L56" s="72">
        <v>219375360</v>
      </c>
      <c r="M56" s="82">
        <f>H56/L56</f>
        <v>0.57407736420352773</v>
      </c>
      <c r="N56" s="78"/>
    </row>
    <row r="57" spans="1:14" ht="9" x14ac:dyDescent="0.15">
      <c r="A57" s="71" t="s">
        <v>47</v>
      </c>
      <c r="B57" s="72">
        <v>228608.1</v>
      </c>
      <c r="C57" s="72" t="s">
        <v>105</v>
      </c>
      <c r="D57" s="72" t="s">
        <v>105</v>
      </c>
      <c r="E57" s="81">
        <v>228608.1</v>
      </c>
      <c r="G57" s="71" t="s">
        <v>47</v>
      </c>
      <c r="H57" s="72">
        <v>-473388.74</v>
      </c>
      <c r="I57" s="72">
        <v>-148953.85</v>
      </c>
      <c r="J57" s="72">
        <v>-324434.89</v>
      </c>
      <c r="K57" s="79">
        <f t="shared" si="2"/>
        <v>-2.1780899923029851</v>
      </c>
      <c r="L57" s="72">
        <v>342281</v>
      </c>
      <c r="M57" s="82">
        <f t="shared" ref="M57:M65" si="3">H57/L57</f>
        <v>-1.383041243890254</v>
      </c>
      <c r="N57" s="78"/>
    </row>
    <row r="58" spans="1:14" ht="9" x14ac:dyDescent="0.15">
      <c r="A58" s="71" t="s">
        <v>55</v>
      </c>
      <c r="B58" s="72">
        <v>3763883.34</v>
      </c>
      <c r="C58" s="72" t="s">
        <v>105</v>
      </c>
      <c r="D58" s="72" t="s">
        <v>105</v>
      </c>
      <c r="E58" s="81">
        <v>3763883.34</v>
      </c>
      <c r="G58" s="71" t="s">
        <v>55</v>
      </c>
      <c r="H58" s="72">
        <v>31964230.489999998</v>
      </c>
      <c r="I58" s="72">
        <v>31460570.489999998</v>
      </c>
      <c r="J58" s="72">
        <v>503660</v>
      </c>
      <c r="K58" s="79">
        <f t="shared" si="2"/>
        <v>1.6009245609837002E-2</v>
      </c>
      <c r="L58" s="72">
        <v>58889724</v>
      </c>
      <c r="M58" s="82">
        <f t="shared" si="3"/>
        <v>0.54278112239072474</v>
      </c>
      <c r="N58" s="78"/>
    </row>
    <row r="59" spans="1:14" ht="9" x14ac:dyDescent="0.15">
      <c r="A59" s="71" t="s">
        <v>5</v>
      </c>
      <c r="B59" s="72">
        <v>44737.279999999999</v>
      </c>
      <c r="C59" s="72" t="s">
        <v>105</v>
      </c>
      <c r="D59" s="72" t="s">
        <v>105</v>
      </c>
      <c r="E59" s="81">
        <v>44737.279999999999</v>
      </c>
      <c r="G59" s="71" t="s">
        <v>5</v>
      </c>
      <c r="H59" s="72">
        <v>353276.1</v>
      </c>
      <c r="I59" s="72">
        <v>248514.35</v>
      </c>
      <c r="J59" s="72">
        <v>104761.75</v>
      </c>
      <c r="K59" s="79">
        <f t="shared" si="2"/>
        <v>0.42155211560217737</v>
      </c>
      <c r="L59" s="72">
        <v>513421</v>
      </c>
      <c r="M59" s="82">
        <f t="shared" si="3"/>
        <v>0.68808268458049038</v>
      </c>
      <c r="N59" s="78"/>
    </row>
    <row r="60" spans="1:14" ht="9" x14ac:dyDescent="0.15">
      <c r="A60" s="71" t="s">
        <v>44</v>
      </c>
      <c r="B60" s="72">
        <v>926353.56</v>
      </c>
      <c r="C60" s="72" t="s">
        <v>105</v>
      </c>
      <c r="D60" s="72" t="s">
        <v>105</v>
      </c>
      <c r="E60" s="81">
        <v>926353.56</v>
      </c>
      <c r="G60" s="71" t="s">
        <v>44</v>
      </c>
      <c r="H60" s="72">
        <v>7110680.7800000003</v>
      </c>
      <c r="I60" s="72">
        <v>6834969.0599999996</v>
      </c>
      <c r="J60" s="72">
        <v>275711.71999999997</v>
      </c>
      <c r="K60" s="79">
        <f t="shared" si="2"/>
        <v>4.0338400595481362E-2</v>
      </c>
      <c r="L60" s="72">
        <v>10986852</v>
      </c>
      <c r="M60" s="82">
        <f t="shared" si="3"/>
        <v>0.64719910489374033</v>
      </c>
      <c r="N60" s="78"/>
    </row>
    <row r="61" spans="1:14" ht="9" x14ac:dyDescent="0.15">
      <c r="A61" s="71" t="s">
        <v>74</v>
      </c>
      <c r="B61" s="72"/>
      <c r="C61" s="72"/>
      <c r="D61" s="72"/>
      <c r="E61" s="81"/>
      <c r="G61" s="71" t="s">
        <v>74</v>
      </c>
      <c r="H61" s="72"/>
      <c r="I61" s="72"/>
      <c r="J61" s="72"/>
      <c r="K61" s="79" t="str">
        <f t="shared" si="2"/>
        <v/>
      </c>
      <c r="L61" s="72"/>
      <c r="M61" s="82"/>
      <c r="N61" s="78"/>
    </row>
    <row r="62" spans="1:14" ht="9" x14ac:dyDescent="0.15">
      <c r="A62" s="71" t="s">
        <v>75</v>
      </c>
      <c r="B62" s="72">
        <v>875105.6</v>
      </c>
      <c r="C62" s="72" t="s">
        <v>105</v>
      </c>
      <c r="D62" s="72" t="s">
        <v>105</v>
      </c>
      <c r="E62" s="81">
        <v>875105.6</v>
      </c>
      <c r="G62" s="71" t="s">
        <v>75</v>
      </c>
      <c r="H62" s="72">
        <v>5831179.5599999996</v>
      </c>
      <c r="I62" s="72">
        <v>6371393.0599999996</v>
      </c>
      <c r="J62" s="72">
        <v>-540213.5</v>
      </c>
      <c r="K62" s="79">
        <f t="shared" si="2"/>
        <v>-8.4787344763187472E-2</v>
      </c>
      <c r="L62" s="72">
        <v>10725000</v>
      </c>
      <c r="M62" s="82">
        <f t="shared" si="3"/>
        <v>0.54369972587412585</v>
      </c>
      <c r="N62" s="78"/>
    </row>
    <row r="63" spans="1:14" ht="9" x14ac:dyDescent="0.15">
      <c r="A63" s="71" t="s">
        <v>76</v>
      </c>
      <c r="B63" s="72">
        <v>348235.83</v>
      </c>
      <c r="C63" s="72" t="s">
        <v>105</v>
      </c>
      <c r="D63" s="72" t="s">
        <v>105</v>
      </c>
      <c r="E63" s="81">
        <v>348235.83</v>
      </c>
      <c r="G63" s="71" t="s">
        <v>76</v>
      </c>
      <c r="H63" s="72">
        <v>1182694.71</v>
      </c>
      <c r="I63" s="72">
        <v>1184332.99</v>
      </c>
      <c r="J63" s="72">
        <v>-1638.28</v>
      </c>
      <c r="K63" s="79">
        <f t="shared" si="2"/>
        <v>-1.3832933928489386E-3</v>
      </c>
      <c r="L63" s="72">
        <v>1650000</v>
      </c>
      <c r="M63" s="82">
        <f t="shared" si="3"/>
        <v>0.71678467272727275</v>
      </c>
      <c r="N63" s="78"/>
    </row>
    <row r="64" spans="1:14" ht="9" x14ac:dyDescent="0.15">
      <c r="A64" s="71" t="s">
        <v>77</v>
      </c>
      <c r="B64" s="72">
        <v>4360.6000000000004</v>
      </c>
      <c r="C64" s="72" t="s">
        <v>105</v>
      </c>
      <c r="D64" s="72" t="s">
        <v>105</v>
      </c>
      <c r="E64" s="81">
        <v>4360.6000000000004</v>
      </c>
      <c r="G64" s="71" t="s">
        <v>77</v>
      </c>
      <c r="H64" s="72">
        <v>169681.52</v>
      </c>
      <c r="I64" s="72">
        <v>153932.97</v>
      </c>
      <c r="J64" s="72">
        <v>15748.55</v>
      </c>
      <c r="K64" s="79">
        <f t="shared" si="2"/>
        <v>0.10230784217312242</v>
      </c>
      <c r="L64" s="72">
        <v>300000</v>
      </c>
      <c r="M64" s="82">
        <f t="shared" si="3"/>
        <v>0.56560506666666666</v>
      </c>
      <c r="N64" s="78"/>
    </row>
    <row r="65" spans="1:14" ht="9" x14ac:dyDescent="0.15">
      <c r="A65" s="71" t="s">
        <v>56</v>
      </c>
      <c r="B65" s="72" t="s">
        <v>105</v>
      </c>
      <c r="C65" s="72" t="s">
        <v>105</v>
      </c>
      <c r="D65" s="72" t="s">
        <v>105</v>
      </c>
      <c r="E65" s="81" t="s">
        <v>105</v>
      </c>
      <c r="G65" s="71" t="s">
        <v>56</v>
      </c>
      <c r="H65" s="72">
        <v>-768916.34</v>
      </c>
      <c r="I65" s="72">
        <v>-927756.69</v>
      </c>
      <c r="J65" s="72">
        <v>158840.35</v>
      </c>
      <c r="K65" s="79">
        <f t="shared" si="2"/>
        <v>0.17120905913381232</v>
      </c>
      <c r="L65" s="72">
        <v>-1479600</v>
      </c>
      <c r="M65" s="82">
        <f t="shared" si="3"/>
        <v>0.51967852122195191</v>
      </c>
      <c r="N65" s="78"/>
    </row>
    <row r="66" spans="1:14" ht="5.0999999999999996" customHeight="1" x14ac:dyDescent="0.15">
      <c r="A66" s="80"/>
      <c r="B66" s="84"/>
      <c r="C66" s="84"/>
      <c r="D66" s="84"/>
      <c r="E66" s="83"/>
      <c r="G66" s="80"/>
      <c r="H66" s="84"/>
      <c r="I66" s="84"/>
      <c r="J66" s="84"/>
      <c r="K66" s="85"/>
      <c r="L66" s="84"/>
      <c r="M66" s="86"/>
      <c r="N66" s="78"/>
    </row>
    <row r="67" spans="1:14" ht="3" customHeight="1" x14ac:dyDescent="0.15">
      <c r="A67" s="71"/>
      <c r="B67" s="72"/>
      <c r="C67" s="72"/>
      <c r="D67" s="72"/>
      <c r="E67" s="81"/>
      <c r="G67" s="71"/>
      <c r="H67" s="72"/>
      <c r="I67" s="72"/>
      <c r="J67" s="72"/>
      <c r="K67" s="79"/>
      <c r="L67" s="72"/>
      <c r="M67" s="82"/>
      <c r="N67" s="78"/>
    </row>
    <row r="68" spans="1:14" s="11" customFormat="1" ht="9" x14ac:dyDescent="0.15">
      <c r="A68" s="73" t="s">
        <v>10</v>
      </c>
      <c r="B68" s="69">
        <v>133041384.48999999</v>
      </c>
      <c r="C68" s="69">
        <v>17731245.620000001</v>
      </c>
      <c r="D68" s="69">
        <v>582183.54</v>
      </c>
      <c r="E68" s="88">
        <v>115892322.41</v>
      </c>
      <c r="G68" s="73" t="s">
        <v>10</v>
      </c>
      <c r="H68" s="69">
        <v>639175849.78999996</v>
      </c>
      <c r="I68" s="69">
        <v>590185578.87</v>
      </c>
      <c r="J68" s="69">
        <v>48990270.920000002</v>
      </c>
      <c r="K68" s="89">
        <f>IF(ISERROR((H68-I68)/ABS(I68)),"",(H68-I68)/ABS(I68))</f>
        <v>8.3008248039200275E-2</v>
      </c>
      <c r="L68" s="69">
        <v>984537644</v>
      </c>
      <c r="M68" s="90">
        <f>H68/L68</f>
        <v>0.64921423135548484</v>
      </c>
      <c r="N68" s="70"/>
    </row>
    <row r="69" spans="1:14" ht="3" customHeight="1" x14ac:dyDescent="0.15">
      <c r="A69" s="80"/>
      <c r="B69" s="84"/>
      <c r="C69" s="84"/>
      <c r="D69" s="84"/>
      <c r="E69" s="83"/>
      <c r="G69" s="91"/>
      <c r="H69" s="84"/>
      <c r="I69" s="84"/>
      <c r="J69" s="84"/>
      <c r="K69" s="85"/>
      <c r="L69" s="84"/>
      <c r="M69" s="86"/>
      <c r="N69" s="78"/>
    </row>
    <row r="70" spans="1:14" ht="5.0999999999999996" customHeight="1" x14ac:dyDescent="0.15">
      <c r="A70" s="71"/>
      <c r="B70" s="72"/>
      <c r="C70" s="72"/>
      <c r="D70" s="72"/>
      <c r="E70" s="81"/>
      <c r="G70" s="80"/>
      <c r="H70" s="72"/>
      <c r="I70" s="72"/>
      <c r="J70" s="72"/>
      <c r="K70" s="79"/>
      <c r="L70" s="72"/>
      <c r="M70" s="82"/>
      <c r="N70" s="78"/>
    </row>
    <row r="71" spans="1:14" ht="9" x14ac:dyDescent="0.15">
      <c r="A71" s="71" t="s">
        <v>6</v>
      </c>
      <c r="B71" s="72">
        <v>144139.25</v>
      </c>
      <c r="C71" s="72" t="s">
        <v>105</v>
      </c>
      <c r="D71" s="72" t="s">
        <v>105</v>
      </c>
      <c r="E71" s="81">
        <v>144139.25</v>
      </c>
      <c r="G71" s="71" t="s">
        <v>6</v>
      </c>
      <c r="H71" s="72">
        <v>501471.85</v>
      </c>
      <c r="I71" s="72">
        <v>551785.64</v>
      </c>
      <c r="J71" s="72">
        <v>-50313.79</v>
      </c>
      <c r="K71" s="79">
        <f t="shared" ref="K71:K73" si="4">IF(ISERROR((H71-I71)/ABS(I71)),"",(H71-I71)/ABS(I71))</f>
        <v>-9.1183579913388171E-2</v>
      </c>
      <c r="L71" s="72">
        <v>700000</v>
      </c>
      <c r="M71" s="82">
        <f>H71/L71</f>
        <v>0.71638835714285709</v>
      </c>
      <c r="N71" s="78"/>
    </row>
    <row r="72" spans="1:14" ht="9" x14ac:dyDescent="0.15">
      <c r="A72" s="71" t="s">
        <v>78</v>
      </c>
      <c r="B72" s="72" t="s">
        <v>105</v>
      </c>
      <c r="C72" s="72" t="s">
        <v>105</v>
      </c>
      <c r="D72" s="72">
        <v>2492.4</v>
      </c>
      <c r="E72" s="81">
        <v>2492.4</v>
      </c>
      <c r="G72" s="71" t="s">
        <v>78</v>
      </c>
      <c r="H72" s="72">
        <v>2559135.73</v>
      </c>
      <c r="I72" s="72">
        <v>2427631.98</v>
      </c>
      <c r="J72" s="72">
        <v>131503.75</v>
      </c>
      <c r="K72" s="79">
        <f t="shared" si="4"/>
        <v>5.4169557446676904E-2</v>
      </c>
      <c r="L72" s="72">
        <v>5050000</v>
      </c>
      <c r="M72" s="82">
        <f>H72/L72</f>
        <v>0.5067595504950495</v>
      </c>
      <c r="N72" s="78"/>
    </row>
    <row r="73" spans="1:14" ht="9" x14ac:dyDescent="0.15">
      <c r="A73" s="71" t="s">
        <v>57</v>
      </c>
      <c r="B73" s="72">
        <v>134329.54999999999</v>
      </c>
      <c r="C73" s="72" t="s">
        <v>105</v>
      </c>
      <c r="D73" s="72" t="s">
        <v>105</v>
      </c>
      <c r="E73" s="81">
        <v>134329.54999999999</v>
      </c>
      <c r="G73" s="71" t="s">
        <v>57</v>
      </c>
      <c r="H73" s="72">
        <v>436223.88</v>
      </c>
      <c r="I73" s="72">
        <v>405096.58</v>
      </c>
      <c r="J73" s="72">
        <v>31127.3</v>
      </c>
      <c r="K73" s="79">
        <f t="shared" si="4"/>
        <v>7.6839207084888214E-2</v>
      </c>
      <c r="L73" s="72">
        <v>525000</v>
      </c>
      <c r="M73" s="82">
        <f>H73/L73</f>
        <v>0.8309026285714286</v>
      </c>
      <c r="N73" s="78"/>
    </row>
    <row r="74" spans="1:14" ht="5.0999999999999996" customHeight="1" x14ac:dyDescent="0.15">
      <c r="A74" s="80"/>
      <c r="B74" s="84"/>
      <c r="C74" s="84"/>
      <c r="D74" s="84"/>
      <c r="E74" s="83"/>
      <c r="G74" s="80"/>
      <c r="H74" s="84"/>
      <c r="I74" s="84"/>
      <c r="J74" s="84"/>
      <c r="K74" s="85"/>
      <c r="L74" s="84"/>
      <c r="M74" s="86"/>
      <c r="N74" s="78"/>
    </row>
    <row r="75" spans="1:14" ht="3" customHeight="1" x14ac:dyDescent="0.15">
      <c r="A75" s="71"/>
      <c r="B75" s="72"/>
      <c r="C75" s="72"/>
      <c r="D75" s="72"/>
      <c r="E75" s="81"/>
      <c r="G75" s="71"/>
      <c r="H75" s="72"/>
      <c r="I75" s="72"/>
      <c r="J75" s="72"/>
      <c r="K75" s="79"/>
      <c r="L75" s="72"/>
      <c r="M75" s="82"/>
      <c r="N75" s="78"/>
    </row>
    <row r="76" spans="1:14" s="11" customFormat="1" ht="9" x14ac:dyDescent="0.15">
      <c r="A76" s="73" t="s">
        <v>79</v>
      </c>
      <c r="B76" s="69">
        <v>278468.8</v>
      </c>
      <c r="C76" s="69" t="s">
        <v>105</v>
      </c>
      <c r="D76" s="69">
        <v>2492.4</v>
      </c>
      <c r="E76" s="88">
        <v>280961.2</v>
      </c>
      <c r="G76" s="73" t="s">
        <v>79</v>
      </c>
      <c r="H76" s="69">
        <v>3496831.46</v>
      </c>
      <c r="I76" s="69">
        <v>3384514.2</v>
      </c>
      <c r="J76" s="69">
        <v>112317.26</v>
      </c>
      <c r="K76" s="89">
        <f>IF(ISERROR((H76-I76)/ABS(I76)),"",(H76-I76)/ABS(I76))</f>
        <v>3.3185637099705408E-2</v>
      </c>
      <c r="L76" s="69">
        <v>6275000</v>
      </c>
      <c r="M76" s="90">
        <f>H76/L76</f>
        <v>0.55726397768924307</v>
      </c>
      <c r="N76" s="70"/>
    </row>
    <row r="77" spans="1:14" ht="3" customHeight="1" x14ac:dyDescent="0.15">
      <c r="A77" s="80"/>
      <c r="B77" s="84"/>
      <c r="C77" s="84"/>
      <c r="D77" s="84"/>
      <c r="E77" s="83"/>
      <c r="G77" s="80"/>
      <c r="H77" s="84"/>
      <c r="I77" s="84"/>
      <c r="J77" s="84"/>
      <c r="K77" s="85"/>
      <c r="L77" s="84"/>
      <c r="M77" s="86"/>
      <c r="N77" s="78"/>
    </row>
    <row r="78" spans="1:14" ht="5.0999999999999996" customHeight="1" x14ac:dyDescent="0.15">
      <c r="A78" s="71"/>
      <c r="B78" s="72"/>
      <c r="C78" s="72"/>
      <c r="D78" s="72"/>
      <c r="E78" s="81"/>
      <c r="G78" s="71"/>
      <c r="H78" s="72"/>
      <c r="I78" s="72"/>
      <c r="J78" s="72"/>
      <c r="K78" s="79"/>
      <c r="L78" s="72"/>
      <c r="M78" s="82"/>
      <c r="N78" s="78"/>
    </row>
    <row r="79" spans="1:14" ht="9" x14ac:dyDescent="0.15">
      <c r="A79" s="71" t="s">
        <v>7</v>
      </c>
      <c r="B79" s="72">
        <v>110411.36</v>
      </c>
      <c r="C79" s="72" t="s">
        <v>105</v>
      </c>
      <c r="D79" s="72" t="s">
        <v>105</v>
      </c>
      <c r="E79" s="81">
        <v>110411.36</v>
      </c>
      <c r="G79" s="71" t="s">
        <v>7</v>
      </c>
      <c r="H79" s="72">
        <v>1251590.08</v>
      </c>
      <c r="I79" s="72">
        <v>910469.99</v>
      </c>
      <c r="J79" s="72">
        <v>341120.09</v>
      </c>
      <c r="K79" s="79">
        <f>IF(ISERROR((H79-I79)/ABS(I79)),"",(H79-I79)/ABS(I79))</f>
        <v>0.37466373823040572</v>
      </c>
      <c r="L79" s="72">
        <v>1875000</v>
      </c>
      <c r="M79" s="82">
        <f>H79/L79</f>
        <v>0.66751470933333334</v>
      </c>
      <c r="N79" s="78"/>
    </row>
    <row r="80" spans="1:14" ht="9" x14ac:dyDescent="0.15">
      <c r="A80" s="71" t="s">
        <v>58</v>
      </c>
      <c r="B80" s="72">
        <v>91651.76</v>
      </c>
      <c r="C80" s="72" t="s">
        <v>105</v>
      </c>
      <c r="D80" s="72">
        <v>15347.81</v>
      </c>
      <c r="E80" s="81">
        <v>106999.57</v>
      </c>
      <c r="G80" s="71" t="s">
        <v>58</v>
      </c>
      <c r="H80" s="72">
        <v>1435819.82</v>
      </c>
      <c r="I80" s="72">
        <v>1560661.33</v>
      </c>
      <c r="J80" s="72">
        <v>-124841.51</v>
      </c>
      <c r="K80" s="79">
        <f>IF(ISERROR((H80-I80)/ABS(I80)),"",(H80-I80)/ABS(I80))</f>
        <v>-7.9992697711040228E-2</v>
      </c>
      <c r="L80" s="72">
        <v>2575000</v>
      </c>
      <c r="M80" s="82">
        <f>H80/L80</f>
        <v>0.55759993009708742</v>
      </c>
      <c r="N80" s="78"/>
    </row>
    <row r="81" spans="1:14" ht="9" x14ac:dyDescent="0.15">
      <c r="A81" s="71" t="s">
        <v>59</v>
      </c>
      <c r="B81" s="72">
        <v>32890.49</v>
      </c>
      <c r="C81" s="72" t="s">
        <v>105</v>
      </c>
      <c r="D81" s="72">
        <v>33376.080000000002</v>
      </c>
      <c r="E81" s="81">
        <v>66266.570000000007</v>
      </c>
      <c r="G81" s="71" t="s">
        <v>59</v>
      </c>
      <c r="H81" s="72">
        <v>554265.51</v>
      </c>
      <c r="I81" s="72">
        <v>-1024082</v>
      </c>
      <c r="J81" s="72">
        <v>1578347.51</v>
      </c>
      <c r="K81" s="79">
        <f>IF(ISERROR((H81-I81)/ABS(I81)),"",(H81-I81)/ABS(I81))</f>
        <v>1.5412315712999545</v>
      </c>
      <c r="L81" s="72">
        <v>2150000</v>
      </c>
      <c r="M81" s="82">
        <f>H81/L81</f>
        <v>0.25779791162790699</v>
      </c>
      <c r="N81" s="78"/>
    </row>
    <row r="82" spans="1:14" ht="5.0999999999999996" customHeight="1" x14ac:dyDescent="0.15">
      <c r="A82" s="80"/>
      <c r="B82" s="84"/>
      <c r="C82" s="84"/>
      <c r="D82" s="84"/>
      <c r="E82" s="83"/>
      <c r="G82" s="80"/>
      <c r="H82" s="84"/>
      <c r="I82" s="84"/>
      <c r="J82" s="84"/>
      <c r="K82" s="85"/>
      <c r="L82" s="84"/>
      <c r="M82" s="86"/>
      <c r="N82" s="78"/>
    </row>
    <row r="83" spans="1:14" ht="3" customHeight="1" x14ac:dyDescent="0.15">
      <c r="A83" s="71"/>
      <c r="B83" s="72"/>
      <c r="C83" s="72"/>
      <c r="D83" s="72"/>
      <c r="E83" s="81"/>
      <c r="G83" s="71"/>
      <c r="H83" s="72"/>
      <c r="I83" s="72"/>
      <c r="J83" s="72"/>
      <c r="K83" s="79"/>
      <c r="L83" s="72"/>
      <c r="M83" s="82"/>
      <c r="N83" s="78"/>
    </row>
    <row r="84" spans="1:14" s="11" customFormat="1" ht="9" x14ac:dyDescent="0.15">
      <c r="A84" s="73" t="s">
        <v>80</v>
      </c>
      <c r="B84" s="69">
        <v>513422.41</v>
      </c>
      <c r="C84" s="69" t="s">
        <v>105</v>
      </c>
      <c r="D84" s="69">
        <v>51216.29</v>
      </c>
      <c r="E84" s="88">
        <v>564638.69999999995</v>
      </c>
      <c r="G84" s="73" t="s">
        <v>80</v>
      </c>
      <c r="H84" s="69">
        <v>6738506.8700000001</v>
      </c>
      <c r="I84" s="69">
        <v>4831563.5199999996</v>
      </c>
      <c r="J84" s="69">
        <v>1906943.35</v>
      </c>
      <c r="K84" s="89">
        <f>IF(ISERROR((H84-I84)/ABS(I84)),"",(H84-I84)/ABS(I84))</f>
        <v>0.39468452440008506</v>
      </c>
      <c r="L84" s="69">
        <v>12875000</v>
      </c>
      <c r="M84" s="90">
        <f>H84/L84</f>
        <v>0.523379174368932</v>
      </c>
      <c r="N84" s="70"/>
    </row>
    <row r="85" spans="1:14" ht="3" customHeight="1" x14ac:dyDescent="0.15">
      <c r="A85" s="80"/>
      <c r="B85" s="84"/>
      <c r="C85" s="84"/>
      <c r="D85" s="84"/>
      <c r="E85" s="83"/>
      <c r="G85" s="80"/>
      <c r="H85" s="84"/>
      <c r="I85" s="84"/>
      <c r="J85" s="84"/>
      <c r="K85" s="85" t="str">
        <f>IF(ISERROR((H85-I85)/ABS(I85)),"",(H85-I85)/ABS(I85))</f>
        <v/>
      </c>
      <c r="L85" s="84"/>
      <c r="M85" s="86"/>
      <c r="N85" s="78"/>
    </row>
    <row r="86" spans="1:14" ht="9.9499999999999993" customHeight="1" x14ac:dyDescent="0.15">
      <c r="A86" s="80"/>
      <c r="B86" s="84"/>
      <c r="C86" s="84"/>
      <c r="D86" s="84"/>
      <c r="E86" s="83"/>
      <c r="G86" s="80"/>
      <c r="H86" s="84"/>
      <c r="I86" s="84"/>
      <c r="J86" s="84"/>
      <c r="K86" s="85" t="str">
        <f>IF(ISERROR((H86-I86)/ABS(I86)),"",(H86-I86)/ABS(I86))</f>
        <v/>
      </c>
      <c r="L86" s="84"/>
      <c r="M86" s="86"/>
      <c r="N86" s="78"/>
    </row>
    <row r="87" spans="1:14" ht="3" customHeight="1" x14ac:dyDescent="0.15">
      <c r="A87" s="71"/>
      <c r="B87" s="72"/>
      <c r="C87" s="72"/>
      <c r="D87" s="72"/>
      <c r="E87" s="81"/>
      <c r="G87" s="71"/>
      <c r="H87" s="72"/>
      <c r="I87" s="72"/>
      <c r="J87" s="72"/>
      <c r="K87" s="79" t="str">
        <f>IF(ISERROR((H87-I87)/ABS(I87)),"",(H87-I87)/ABS(I87))</f>
        <v/>
      </c>
      <c r="L87" s="72"/>
      <c r="M87" s="82"/>
      <c r="N87" s="78"/>
    </row>
    <row r="88" spans="1:14" s="11" customFormat="1" ht="9" x14ac:dyDescent="0.15">
      <c r="A88" s="73" t="s">
        <v>81</v>
      </c>
      <c r="B88" s="69">
        <v>364146898.83999997</v>
      </c>
      <c r="C88" s="69">
        <v>25316145.350000001</v>
      </c>
      <c r="D88" s="69">
        <v>1687690.67</v>
      </c>
      <c r="E88" s="88">
        <v>340518444.16000003</v>
      </c>
      <c r="G88" s="73" t="s">
        <v>81</v>
      </c>
      <c r="H88" s="69">
        <v>1369111835.6600001</v>
      </c>
      <c r="I88" s="69">
        <v>1211338124.23</v>
      </c>
      <c r="J88" s="69">
        <v>157773711.43000001</v>
      </c>
      <c r="K88" s="89">
        <f>IF(ISERROR((H88-I88)/ABS(I88)),"",(H88-I88)/ABS(I88))</f>
        <v>0.13024745797569165</v>
      </c>
      <c r="L88" s="69">
        <v>2052610094</v>
      </c>
      <c r="M88" s="90">
        <f>H88/L88</f>
        <v>0.6670101836008997</v>
      </c>
      <c r="N88" s="70"/>
    </row>
    <row r="89" spans="1:14" ht="3" customHeight="1" x14ac:dyDescent="0.15">
      <c r="A89" s="80"/>
      <c r="B89" s="84"/>
      <c r="C89" s="84"/>
      <c r="D89" s="84"/>
      <c r="E89" s="83"/>
      <c r="G89" s="80"/>
      <c r="H89" s="84"/>
      <c r="I89" s="84"/>
      <c r="J89" s="84"/>
      <c r="K89" s="85"/>
      <c r="L89" s="84"/>
      <c r="M89" s="86"/>
      <c r="N89" s="78"/>
    </row>
    <row r="90" spans="1:14" ht="5.0999999999999996" customHeight="1" x14ac:dyDescent="0.15">
      <c r="A90" s="71"/>
      <c r="B90" s="72"/>
      <c r="C90" s="72"/>
      <c r="D90" s="72"/>
      <c r="E90" s="81"/>
      <c r="G90" s="71"/>
      <c r="H90" s="72"/>
      <c r="I90" s="72"/>
      <c r="J90" s="72"/>
      <c r="K90" s="79"/>
      <c r="L90" s="72"/>
      <c r="M90" s="82"/>
      <c r="N90" s="78"/>
    </row>
    <row r="91" spans="1:14" ht="9" customHeight="1" x14ac:dyDescent="0.15">
      <c r="A91" s="71" t="s">
        <v>60</v>
      </c>
      <c r="B91" s="72"/>
      <c r="C91" s="72"/>
      <c r="D91" s="72"/>
      <c r="E91" s="81"/>
      <c r="G91" s="71" t="s">
        <v>60</v>
      </c>
      <c r="H91" s="72"/>
      <c r="I91" s="72"/>
      <c r="J91" s="72"/>
      <c r="K91" s="79"/>
      <c r="L91" s="72"/>
      <c r="M91" s="82"/>
      <c r="N91" s="78"/>
    </row>
    <row r="92" spans="1:14" ht="9" x14ac:dyDescent="0.15">
      <c r="A92" s="71" t="s">
        <v>62</v>
      </c>
      <c r="B92" s="72" t="s">
        <v>105</v>
      </c>
      <c r="C92" s="72" t="s">
        <v>105</v>
      </c>
      <c r="D92" s="72" t="s">
        <v>105</v>
      </c>
      <c r="E92" s="81" t="s">
        <v>105</v>
      </c>
      <c r="G92" s="71" t="s">
        <v>62</v>
      </c>
      <c r="H92" s="72">
        <v>88323002.409999996</v>
      </c>
      <c r="I92" s="72">
        <v>91403911.700000003</v>
      </c>
      <c r="J92" s="72">
        <v>-3080909.29</v>
      </c>
      <c r="K92" s="79">
        <f>IF(ISERROR((H92-I92)/ABS(I92)),"",(H92-I92)/ABS(I92))</f>
        <v>-3.3706536544212323E-2</v>
      </c>
      <c r="L92" s="72">
        <v>180429000</v>
      </c>
      <c r="M92" s="82">
        <f t="shared" ref="M92:M93" si="5">H92/L92</f>
        <v>0.48951666533650351</v>
      </c>
      <c r="N92" s="78"/>
    </row>
    <row r="93" spans="1:14" ht="9" x14ac:dyDescent="0.15">
      <c r="A93" s="71" t="s">
        <v>61</v>
      </c>
      <c r="B93" s="72" t="s">
        <v>105</v>
      </c>
      <c r="C93" s="72" t="s">
        <v>105</v>
      </c>
      <c r="D93" s="72" t="s">
        <v>105</v>
      </c>
      <c r="E93" s="81" t="s">
        <v>105</v>
      </c>
      <c r="G93" s="71" t="s">
        <v>61</v>
      </c>
      <c r="H93" s="72">
        <v>50316890.880000003</v>
      </c>
      <c r="I93" s="72">
        <v>86171789.549999997</v>
      </c>
      <c r="J93" s="72">
        <v>-35854898.670000002</v>
      </c>
      <c r="K93" s="79">
        <f>IF(ISERROR((H93-I93)/ABS(I93)),"",(H93-I93)/ABS(I93))</f>
        <v>-0.41608627205305609</v>
      </c>
      <c r="L93" s="72">
        <v>107155920</v>
      </c>
      <c r="M93" s="82">
        <f t="shared" si="5"/>
        <v>0.46956706526340314</v>
      </c>
      <c r="N93" s="78"/>
    </row>
    <row r="94" spans="1:14" ht="5.0999999999999996" customHeight="1" x14ac:dyDescent="0.15">
      <c r="A94" s="80"/>
      <c r="B94" s="84"/>
      <c r="C94" s="84"/>
      <c r="D94" s="84"/>
      <c r="E94" s="83"/>
      <c r="G94" s="80"/>
      <c r="H94" s="84"/>
      <c r="I94" s="84"/>
      <c r="J94" s="84"/>
      <c r="K94" s="85"/>
      <c r="L94" s="84"/>
      <c r="M94" s="86"/>
      <c r="N94" s="78"/>
    </row>
    <row r="95" spans="1:14" ht="3" customHeight="1" x14ac:dyDescent="0.15">
      <c r="A95" s="80"/>
      <c r="B95" s="72"/>
      <c r="C95" s="72"/>
      <c r="D95" s="72"/>
      <c r="E95" s="81"/>
      <c r="G95" s="71"/>
      <c r="H95" s="72"/>
      <c r="I95" s="72"/>
      <c r="J95" s="72"/>
      <c r="K95" s="79"/>
      <c r="L95" s="72"/>
      <c r="M95" s="82"/>
      <c r="N95" s="78"/>
    </row>
    <row r="96" spans="1:14" s="11" customFormat="1" ht="9" x14ac:dyDescent="0.15">
      <c r="A96" s="73" t="s">
        <v>45</v>
      </c>
      <c r="B96" s="69" t="s">
        <v>105</v>
      </c>
      <c r="C96" s="69" t="s">
        <v>105</v>
      </c>
      <c r="D96" s="69" t="s">
        <v>105</v>
      </c>
      <c r="E96" s="88" t="s">
        <v>105</v>
      </c>
      <c r="G96" s="73" t="s">
        <v>45</v>
      </c>
      <c r="H96" s="69">
        <v>138639893.28999999</v>
      </c>
      <c r="I96" s="69">
        <v>177575701.25</v>
      </c>
      <c r="J96" s="69">
        <v>-38935807.960000001</v>
      </c>
      <c r="K96" s="89">
        <f>IF(ISERROR((H96-I96)/ABS(I96)),"",(H96-I96)/ABS(I96))</f>
        <v>-0.219263151917301</v>
      </c>
      <c r="L96" s="69">
        <v>287584920</v>
      </c>
      <c r="M96" s="90">
        <f>H96/L96</f>
        <v>0.482083320954381</v>
      </c>
      <c r="N96" s="70"/>
    </row>
    <row r="97" spans="1:14" ht="3" customHeight="1" x14ac:dyDescent="0.15">
      <c r="A97" s="80"/>
      <c r="B97" s="84"/>
      <c r="C97" s="84"/>
      <c r="D97" s="84"/>
      <c r="E97" s="83"/>
      <c r="G97" s="80"/>
      <c r="H97" s="84"/>
      <c r="I97" s="84"/>
      <c r="J97" s="84"/>
      <c r="K97" s="85"/>
      <c r="L97" s="84"/>
      <c r="M97" s="86"/>
      <c r="N97" s="78"/>
    </row>
    <row r="98" spans="1:14" ht="5.0999999999999996" customHeight="1" x14ac:dyDescent="0.15">
      <c r="A98" s="71"/>
      <c r="B98" s="72"/>
      <c r="C98" s="72"/>
      <c r="D98" s="72"/>
      <c r="E98" s="81"/>
      <c r="G98" s="71"/>
      <c r="H98" s="72"/>
      <c r="I98" s="72"/>
      <c r="J98" s="72"/>
      <c r="K98" s="79"/>
      <c r="L98" s="72"/>
      <c r="M98" s="82"/>
      <c r="N98" s="78"/>
    </row>
    <row r="99" spans="1:14" ht="9" customHeight="1" x14ac:dyDescent="0.15">
      <c r="A99" s="71" t="s">
        <v>38</v>
      </c>
      <c r="B99" s="72"/>
      <c r="C99" s="72"/>
      <c r="D99" s="72"/>
      <c r="E99" s="81"/>
      <c r="G99" s="71" t="s">
        <v>38</v>
      </c>
      <c r="H99" s="72"/>
      <c r="I99" s="72"/>
      <c r="J99" s="72"/>
      <c r="K99" s="79"/>
      <c r="L99" s="72"/>
      <c r="M99" s="82"/>
      <c r="N99" s="78"/>
    </row>
    <row r="100" spans="1:14" ht="9" customHeight="1" x14ac:dyDescent="0.15">
      <c r="A100" s="71" t="s">
        <v>82</v>
      </c>
      <c r="B100" s="72"/>
      <c r="C100" s="72"/>
      <c r="D100" s="72"/>
      <c r="E100" s="81"/>
      <c r="G100" s="71" t="s">
        <v>82</v>
      </c>
      <c r="H100" s="72"/>
      <c r="I100" s="72"/>
      <c r="J100" s="72"/>
      <c r="K100" s="79"/>
      <c r="L100" s="72"/>
      <c r="M100" s="82"/>
      <c r="N100" s="78"/>
    </row>
    <row r="101" spans="1:14" ht="9" x14ac:dyDescent="0.15">
      <c r="A101" s="71" t="s">
        <v>43</v>
      </c>
      <c r="B101" s="72" t="s">
        <v>105</v>
      </c>
      <c r="C101" s="72" t="s">
        <v>105</v>
      </c>
      <c r="D101" s="72" t="s">
        <v>105</v>
      </c>
      <c r="E101" s="81" t="s">
        <v>105</v>
      </c>
      <c r="G101" s="71" t="s">
        <v>43</v>
      </c>
      <c r="H101" s="72">
        <v>16973.54</v>
      </c>
      <c r="I101" s="72">
        <v>25657.58</v>
      </c>
      <c r="J101" s="72">
        <v>-8684.0400000000009</v>
      </c>
      <c r="K101" s="79">
        <f>IF(ISERROR((H101-I101)/ABS(I101)),"",(H101-I101)/ABS(I101))</f>
        <v>-0.33845904407196625</v>
      </c>
      <c r="L101" s="72">
        <v>40771</v>
      </c>
      <c r="M101" s="82">
        <f t="shared" ref="M101:M102" si="6">H101/L101</f>
        <v>0.4163140467489147</v>
      </c>
      <c r="N101" s="78"/>
    </row>
    <row r="102" spans="1:14" ht="9" x14ac:dyDescent="0.15">
      <c r="A102" s="71" t="s">
        <v>89</v>
      </c>
      <c r="B102" s="72" t="s">
        <v>105</v>
      </c>
      <c r="C102" s="72" t="s">
        <v>105</v>
      </c>
      <c r="D102" s="72" t="s">
        <v>105</v>
      </c>
      <c r="E102" s="81" t="s">
        <v>105</v>
      </c>
      <c r="G102" s="71" t="s">
        <v>8</v>
      </c>
      <c r="H102" s="72">
        <v>6691778.04</v>
      </c>
      <c r="I102" s="72">
        <v>5588412.1900000004</v>
      </c>
      <c r="J102" s="72">
        <v>1103365.8500000001</v>
      </c>
      <c r="K102" s="79">
        <f>IF(ISERROR((H102-I102)/ABS(I102)),"",(H102-I102)/ABS(I102))</f>
        <v>0.19743816534764225</v>
      </c>
      <c r="L102" s="72">
        <v>7365449</v>
      </c>
      <c r="M102" s="82">
        <f t="shared" si="6"/>
        <v>0.90853633498786024</v>
      </c>
      <c r="N102" s="78"/>
    </row>
    <row r="103" spans="1:14" ht="9" x14ac:dyDescent="0.15">
      <c r="A103" s="71" t="s">
        <v>4</v>
      </c>
      <c r="B103" s="72"/>
      <c r="C103" s="72"/>
      <c r="D103" s="72"/>
      <c r="E103" s="81"/>
      <c r="G103" s="71" t="s">
        <v>4</v>
      </c>
      <c r="H103" s="72"/>
      <c r="I103" s="72"/>
      <c r="J103" s="72"/>
      <c r="K103" s="79"/>
      <c r="L103" s="72"/>
      <c r="M103" s="82"/>
      <c r="N103" s="78"/>
    </row>
    <row r="104" spans="1:14" ht="9" x14ac:dyDescent="0.15">
      <c r="A104" s="71" t="s">
        <v>87</v>
      </c>
      <c r="B104" s="72" t="s">
        <v>105</v>
      </c>
      <c r="C104" s="72" t="s">
        <v>105</v>
      </c>
      <c r="D104" s="72" t="s">
        <v>105</v>
      </c>
      <c r="E104" s="81" t="s">
        <v>105</v>
      </c>
      <c r="G104" s="71" t="s">
        <v>43</v>
      </c>
      <c r="H104" s="72">
        <v>373.98</v>
      </c>
      <c r="I104" s="72">
        <v>355.89</v>
      </c>
      <c r="J104" s="72">
        <v>18.09</v>
      </c>
      <c r="K104" s="79">
        <f>IF(ISERROR((H104-I104)/ABS(I104)),"",(H104-I104)/ABS(I104))</f>
        <v>5.0830312737081773E-2</v>
      </c>
      <c r="L104" s="72">
        <v>1003</v>
      </c>
      <c r="M104" s="82">
        <f t="shared" ref="M104:M106" si="7">H104/L104</f>
        <v>0.37286141575274179</v>
      </c>
      <c r="N104" s="78"/>
    </row>
    <row r="105" spans="1:14" ht="9" x14ac:dyDescent="0.15">
      <c r="A105" s="92" t="s">
        <v>91</v>
      </c>
      <c r="B105" s="72" t="s">
        <v>105</v>
      </c>
      <c r="C105" s="72" t="s">
        <v>105</v>
      </c>
      <c r="D105" s="72" t="s">
        <v>105</v>
      </c>
      <c r="E105" s="81" t="s">
        <v>105</v>
      </c>
      <c r="G105" s="93" t="s">
        <v>90</v>
      </c>
      <c r="H105" s="72">
        <v>-46861090.270000003</v>
      </c>
      <c r="I105" s="72">
        <v>-39825454.630000003</v>
      </c>
      <c r="J105" s="72">
        <v>-7035635.6399999997</v>
      </c>
      <c r="K105" s="79">
        <f>IF(ISERROR((H105-I105)/ABS(I105)),"",(H105-I105)/ABS(I105))</f>
        <v>-0.17666177838683469</v>
      </c>
      <c r="L105" s="72">
        <v>-59891923</v>
      </c>
      <c r="M105" s="82">
        <f t="shared" si="7"/>
        <v>0.782427544862769</v>
      </c>
      <c r="N105" s="78"/>
    </row>
    <row r="106" spans="1:14" ht="9" x14ac:dyDescent="0.15">
      <c r="A106" s="71" t="s">
        <v>88</v>
      </c>
      <c r="B106" s="72" t="s">
        <v>105</v>
      </c>
      <c r="C106" s="72" t="s">
        <v>105</v>
      </c>
      <c r="D106" s="72" t="s">
        <v>105</v>
      </c>
      <c r="E106" s="81" t="s">
        <v>105</v>
      </c>
      <c r="G106" s="71" t="s">
        <v>88</v>
      </c>
      <c r="H106" s="72">
        <v>-43277.2</v>
      </c>
      <c r="I106" s="72">
        <v>-256913.36</v>
      </c>
      <c r="J106" s="72">
        <v>213636.16</v>
      </c>
      <c r="K106" s="79">
        <f>IF(ISERROR((H106-I106)/ABS(I106)),"",(H106-I106)/ABS(I106))</f>
        <v>0.83154943752243937</v>
      </c>
      <c r="L106" s="72">
        <v>-342281</v>
      </c>
      <c r="M106" s="82">
        <f t="shared" si="7"/>
        <v>0.12643763457510057</v>
      </c>
      <c r="N106" s="78"/>
    </row>
    <row r="107" spans="1:14" ht="9" x14ac:dyDescent="0.15">
      <c r="A107" s="71" t="s">
        <v>55</v>
      </c>
      <c r="B107" s="72"/>
      <c r="C107" s="72"/>
      <c r="D107" s="72"/>
      <c r="E107" s="81"/>
      <c r="G107" s="71" t="s">
        <v>55</v>
      </c>
      <c r="H107" s="69"/>
      <c r="I107" s="72"/>
      <c r="J107" s="72"/>
      <c r="K107" s="79"/>
      <c r="L107" s="72"/>
      <c r="M107" s="82"/>
      <c r="N107" s="78"/>
    </row>
    <row r="108" spans="1:14" ht="9" x14ac:dyDescent="0.15">
      <c r="A108" s="71" t="s">
        <v>89</v>
      </c>
      <c r="B108" s="72" t="s">
        <v>105</v>
      </c>
      <c r="C108" s="72" t="s">
        <v>105</v>
      </c>
      <c r="D108" s="72" t="s">
        <v>105</v>
      </c>
      <c r="E108" s="81" t="s">
        <v>105</v>
      </c>
      <c r="G108" s="71" t="s">
        <v>8</v>
      </c>
      <c r="H108" s="72">
        <v>2563304.34</v>
      </c>
      <c r="I108" s="72">
        <v>2867074.19</v>
      </c>
      <c r="J108" s="72">
        <v>-303769.84999999998</v>
      </c>
      <c r="K108" s="79">
        <f>IF(ISERROR((H108-I108)/ABS(I108)),"",(H108-I108)/ABS(I108))</f>
        <v>-0.10595116480051746</v>
      </c>
      <c r="L108" s="72">
        <v>5252580</v>
      </c>
      <c r="M108" s="82">
        <f>H108/L108</f>
        <v>0.48800862433318482</v>
      </c>
      <c r="N108" s="78"/>
    </row>
    <row r="109" spans="1:14" ht="9" x14ac:dyDescent="0.15">
      <c r="A109" s="71" t="s">
        <v>5</v>
      </c>
      <c r="B109" s="72"/>
      <c r="C109" s="72"/>
      <c r="D109" s="72"/>
      <c r="E109" s="81"/>
      <c r="G109" s="71" t="s">
        <v>5</v>
      </c>
      <c r="H109" s="72"/>
      <c r="I109" s="72"/>
      <c r="J109" s="72"/>
      <c r="K109" s="79"/>
      <c r="L109" s="72"/>
      <c r="M109" s="82"/>
      <c r="N109" s="78"/>
    </row>
    <row r="110" spans="1:14" ht="9" x14ac:dyDescent="0.15">
      <c r="A110" s="71" t="s">
        <v>87</v>
      </c>
      <c r="B110" s="72" t="s">
        <v>105</v>
      </c>
      <c r="C110" s="72" t="s">
        <v>105</v>
      </c>
      <c r="D110" s="72" t="s">
        <v>105</v>
      </c>
      <c r="E110" s="81" t="s">
        <v>105</v>
      </c>
      <c r="G110" s="71" t="s">
        <v>43</v>
      </c>
      <c r="H110" s="72">
        <v>16388.490000000002</v>
      </c>
      <c r="I110" s="72">
        <v>16920.689999999999</v>
      </c>
      <c r="J110" s="72">
        <v>-532.20000000000005</v>
      </c>
      <c r="K110" s="79">
        <f>IF(ISERROR((H110-I110)/ABS(I110)),"",(H110-I110)/ABS(I110))</f>
        <v>-3.1452618066993551E-2</v>
      </c>
      <c r="L110" s="72">
        <v>38798</v>
      </c>
      <c r="M110" s="82">
        <f t="shared" ref="M110:M111" si="8">H110/L110</f>
        <v>0.42240553636785405</v>
      </c>
      <c r="N110" s="78"/>
    </row>
    <row r="111" spans="1:14" ht="9" x14ac:dyDescent="0.15">
      <c r="A111" s="71" t="s">
        <v>89</v>
      </c>
      <c r="B111" s="72" t="s">
        <v>105</v>
      </c>
      <c r="C111" s="72" t="s">
        <v>105</v>
      </c>
      <c r="D111" s="72" t="s">
        <v>105</v>
      </c>
      <c r="E111" s="81" t="s">
        <v>105</v>
      </c>
      <c r="G111" s="71" t="s">
        <v>8</v>
      </c>
      <c r="H111" s="72">
        <v>2673720.64</v>
      </c>
      <c r="I111" s="72">
        <v>2277010.64</v>
      </c>
      <c r="J111" s="72">
        <v>396710</v>
      </c>
      <c r="K111" s="79">
        <f>IF(ISERROR((H111-I111)/ABS(I111)),"",(H111-I111)/ABS(I111))</f>
        <v>0.17422404315159457</v>
      </c>
      <c r="L111" s="72">
        <v>2862862</v>
      </c>
      <c r="M111" s="82">
        <f t="shared" si="8"/>
        <v>0.93393277077274428</v>
      </c>
      <c r="N111" s="78"/>
    </row>
    <row r="112" spans="1:14" ht="5.0999999999999996" customHeight="1" x14ac:dyDescent="0.15">
      <c r="A112" s="80"/>
      <c r="B112" s="84"/>
      <c r="C112" s="84"/>
      <c r="D112" s="84"/>
      <c r="E112" s="83"/>
      <c r="G112" s="80"/>
      <c r="H112" s="84"/>
      <c r="I112" s="84"/>
      <c r="J112" s="84"/>
      <c r="K112" s="85"/>
      <c r="L112" s="84"/>
      <c r="M112" s="86"/>
      <c r="N112" s="78"/>
    </row>
    <row r="113" spans="1:14" ht="3" customHeight="1" x14ac:dyDescent="0.15">
      <c r="A113" s="71"/>
      <c r="B113" s="72"/>
      <c r="C113" s="72"/>
      <c r="D113" s="72"/>
      <c r="E113" s="81"/>
      <c r="G113" s="71"/>
      <c r="H113" s="72"/>
      <c r="I113" s="72"/>
      <c r="J113" s="72"/>
      <c r="K113" s="79"/>
      <c r="L113" s="72"/>
      <c r="M113" s="82"/>
      <c r="N113" s="78"/>
    </row>
    <row r="114" spans="1:14" s="11" customFormat="1" ht="9" x14ac:dyDescent="0.15">
      <c r="A114" s="73" t="s">
        <v>46</v>
      </c>
      <c r="B114" s="69" t="s">
        <v>105</v>
      </c>
      <c r="C114" s="69" t="s">
        <v>105</v>
      </c>
      <c r="D114" s="69" t="s">
        <v>105</v>
      </c>
      <c r="E114" s="88" t="s">
        <v>105</v>
      </c>
      <c r="G114" s="73" t="s">
        <v>46</v>
      </c>
      <c r="H114" s="69">
        <v>-34941828.439999998</v>
      </c>
      <c r="I114" s="69">
        <v>-29306936.809999999</v>
      </c>
      <c r="J114" s="69">
        <v>-5634891.6299999999</v>
      </c>
      <c r="K114" s="89">
        <f>IF(ISERROR((H114-I114)/ABS(I114)),"",(H114-I114)/ABS(I114))</f>
        <v>-0.19227159994685228</v>
      </c>
      <c r="L114" s="69">
        <v>-44672741</v>
      </c>
      <c r="M114" s="90">
        <f>H114/L114</f>
        <v>0.782173371452627</v>
      </c>
      <c r="N114" s="70"/>
    </row>
    <row r="115" spans="1:14" ht="3" customHeight="1" x14ac:dyDescent="0.15">
      <c r="A115" s="80"/>
      <c r="B115" s="84"/>
      <c r="C115" s="84"/>
      <c r="D115" s="84"/>
      <c r="E115" s="83"/>
      <c r="G115" s="80"/>
      <c r="H115" s="84"/>
      <c r="I115" s="84"/>
      <c r="J115" s="84"/>
      <c r="K115" s="85"/>
      <c r="L115" s="84"/>
      <c r="M115" s="86"/>
      <c r="N115" s="78"/>
    </row>
    <row r="116" spans="1:14" ht="8.1" customHeight="1" x14ac:dyDescent="0.15">
      <c r="A116" s="80"/>
      <c r="B116" s="84"/>
      <c r="C116" s="84"/>
      <c r="D116" s="84"/>
      <c r="E116" s="83"/>
      <c r="G116" s="80"/>
      <c r="H116" s="84"/>
      <c r="I116" s="84"/>
      <c r="J116" s="84"/>
      <c r="K116" s="85"/>
      <c r="L116" s="84"/>
      <c r="M116" s="86"/>
      <c r="N116" s="78"/>
    </row>
    <row r="117" spans="1:14" ht="3" customHeight="1" x14ac:dyDescent="0.15">
      <c r="A117" s="71"/>
      <c r="B117" s="72"/>
      <c r="C117" s="72"/>
      <c r="D117" s="72"/>
      <c r="E117" s="81"/>
      <c r="G117" s="71"/>
      <c r="H117" s="72"/>
      <c r="I117" s="72"/>
      <c r="J117" s="72"/>
      <c r="K117" s="79"/>
      <c r="L117" s="72"/>
      <c r="M117" s="82"/>
      <c r="N117" s="78"/>
    </row>
    <row r="118" spans="1:14" s="11" customFormat="1" ht="9" x14ac:dyDescent="0.15">
      <c r="A118" s="73" t="s">
        <v>83</v>
      </c>
      <c r="B118" s="69" t="s">
        <v>105</v>
      </c>
      <c r="C118" s="69" t="s">
        <v>105</v>
      </c>
      <c r="D118" s="69" t="s">
        <v>105</v>
      </c>
      <c r="E118" s="88" t="s">
        <v>105</v>
      </c>
      <c r="G118" s="73" t="s">
        <v>83</v>
      </c>
      <c r="H118" s="69">
        <v>103698064.84999999</v>
      </c>
      <c r="I118" s="69">
        <v>148268764.44</v>
      </c>
      <c r="J118" s="69">
        <v>-44570699.590000004</v>
      </c>
      <c r="K118" s="89">
        <f>IF(ISERROR((H118-I118)/ABS(I118)),"",(H118-I118)/ABS(I118))</f>
        <v>-0.30060747965588164</v>
      </c>
      <c r="L118" s="69">
        <v>242912179</v>
      </c>
      <c r="M118" s="90">
        <f>H118/L118</f>
        <v>0.42689528897602125</v>
      </c>
      <c r="N118" s="70"/>
    </row>
    <row r="119" spans="1:14" ht="3" customHeight="1" x14ac:dyDescent="0.15">
      <c r="A119" s="80"/>
      <c r="B119" s="84"/>
      <c r="C119" s="84"/>
      <c r="D119" s="84"/>
      <c r="E119" s="83"/>
      <c r="G119" s="80"/>
      <c r="H119" s="84"/>
      <c r="I119" s="84"/>
      <c r="J119" s="84"/>
      <c r="K119" s="85"/>
      <c r="L119" s="84"/>
      <c r="M119" s="86"/>
      <c r="N119" s="78"/>
    </row>
    <row r="120" spans="1:14" ht="8.1" customHeight="1" x14ac:dyDescent="0.15">
      <c r="A120" s="77"/>
      <c r="B120" s="84"/>
      <c r="C120" s="84"/>
      <c r="D120" s="84"/>
      <c r="E120" s="83"/>
      <c r="G120" s="76"/>
      <c r="H120" s="84"/>
      <c r="I120" s="84"/>
      <c r="J120" s="84"/>
      <c r="K120" s="85"/>
      <c r="L120" s="84"/>
      <c r="M120" s="86"/>
      <c r="N120" s="78"/>
    </row>
    <row r="121" spans="1:14" ht="3" customHeight="1" x14ac:dyDescent="0.15">
      <c r="A121" s="71"/>
      <c r="B121" s="72"/>
      <c r="C121" s="72"/>
      <c r="D121" s="72"/>
      <c r="E121" s="81"/>
      <c r="G121" s="71"/>
      <c r="H121" s="72"/>
      <c r="I121" s="72"/>
      <c r="J121" s="72"/>
      <c r="K121" s="94"/>
      <c r="L121" s="72"/>
      <c r="M121" s="82"/>
      <c r="N121" s="78"/>
    </row>
    <row r="122" spans="1:14" s="11" customFormat="1" ht="9" x14ac:dyDescent="0.15">
      <c r="A122" s="73" t="s">
        <v>9</v>
      </c>
      <c r="B122" s="69">
        <v>364146898.83999997</v>
      </c>
      <c r="C122" s="69">
        <v>25316145.350000001</v>
      </c>
      <c r="D122" s="69">
        <v>1687690.67</v>
      </c>
      <c r="E122" s="88">
        <v>340518444.16000003</v>
      </c>
      <c r="G122" s="73" t="s">
        <v>9</v>
      </c>
      <c r="H122" s="69">
        <v>1472809900.51</v>
      </c>
      <c r="I122" s="69">
        <v>1359606888.6700001</v>
      </c>
      <c r="J122" s="69">
        <v>113203011.84</v>
      </c>
      <c r="K122" s="89">
        <f>IF(ISERROR((H122-I122)/ABS(I122)),"",(H122-I122)/ABS(I122))</f>
        <v>8.3261575668197599E-2</v>
      </c>
      <c r="L122" s="69">
        <v>2295522273</v>
      </c>
      <c r="M122" s="90">
        <f>H122/L122</f>
        <v>0.64160122418903665</v>
      </c>
      <c r="N122" s="70"/>
    </row>
    <row r="123" spans="1:14" ht="3" customHeight="1" x14ac:dyDescent="0.15">
      <c r="A123" s="76"/>
      <c r="B123" s="84"/>
      <c r="C123" s="84"/>
      <c r="D123" s="84"/>
      <c r="E123" s="83"/>
      <c r="G123" s="76"/>
      <c r="H123" s="84"/>
      <c r="I123" s="84"/>
      <c r="J123" s="84"/>
      <c r="K123" s="95"/>
      <c r="L123" s="84"/>
      <c r="M123" s="96"/>
      <c r="N123" s="78"/>
    </row>
    <row r="124" spans="1:14" ht="6" customHeight="1" x14ac:dyDescent="0.15">
      <c r="A124" s="78"/>
      <c r="B124" s="97"/>
      <c r="C124" s="97"/>
      <c r="D124" s="97"/>
      <c r="E124" s="97"/>
      <c r="G124" s="78"/>
      <c r="H124" s="97"/>
      <c r="I124" s="97"/>
      <c r="J124" s="97"/>
      <c r="K124" s="78"/>
      <c r="L124" s="97"/>
      <c r="M124" s="78"/>
      <c r="N124" s="78"/>
    </row>
    <row r="125" spans="1:14" ht="9" customHeight="1" x14ac:dyDescent="0.15">
      <c r="A125" s="64" t="s">
        <v>84</v>
      </c>
      <c r="B125" s="65">
        <v>1016955.42</v>
      </c>
      <c r="C125" s="38"/>
      <c r="D125" s="97"/>
      <c r="E125" s="98"/>
      <c r="G125" s="64" t="s">
        <v>84</v>
      </c>
      <c r="H125" s="65">
        <v>7698779.8899999997</v>
      </c>
      <c r="I125" s="38"/>
      <c r="J125" s="97"/>
      <c r="K125" s="78"/>
      <c r="L125" s="97"/>
      <c r="M125" s="78"/>
      <c r="N125" s="78"/>
    </row>
    <row r="126" spans="1:14" ht="9.75" customHeight="1" x14ac:dyDescent="0.15">
      <c r="A126" s="101" t="s">
        <v>140</v>
      </c>
      <c r="B126" s="101"/>
      <c r="C126" s="101"/>
      <c r="D126" s="101"/>
      <c r="E126" s="101"/>
      <c r="F126" s="6"/>
      <c r="G126" s="101" t="str">
        <f>+A126</f>
        <v>Vitoria-Gasteizen, 2018ko IRAILAREN 10ean / Vitoria-Gasteiz, 10 de SEPTIEMBRE DE 2018</v>
      </c>
      <c r="H126" s="101"/>
      <c r="I126" s="101"/>
      <c r="J126" s="101"/>
      <c r="K126" s="101"/>
      <c r="L126" s="101"/>
      <c r="M126" s="101"/>
    </row>
    <row r="127" spans="1:14" ht="8.1" customHeight="1" x14ac:dyDescent="0.15">
      <c r="A127" s="51"/>
      <c r="B127" s="51"/>
      <c r="C127" s="51"/>
      <c r="D127" s="51"/>
      <c r="E127" s="51"/>
      <c r="F127" s="6"/>
      <c r="G127" s="51"/>
      <c r="H127" s="51"/>
      <c r="I127" s="51"/>
      <c r="J127" s="51"/>
      <c r="K127" s="51"/>
      <c r="L127" s="51"/>
      <c r="M127" s="51"/>
    </row>
    <row r="128" spans="1:14" ht="8.25" customHeight="1" x14ac:dyDescent="0.15">
      <c r="A128" s="99" t="s">
        <v>41</v>
      </c>
      <c r="B128" s="47"/>
      <c r="C128" s="100" t="s">
        <v>42</v>
      </c>
      <c r="D128" s="49"/>
      <c r="E128" s="47"/>
      <c r="G128" s="99" t="s">
        <v>39</v>
      </c>
      <c r="H128" s="52"/>
      <c r="I128" s="48"/>
      <c r="J128" s="68" t="s">
        <v>40</v>
      </c>
      <c r="K128" s="47"/>
      <c r="L128" s="48"/>
      <c r="M128" s="50"/>
    </row>
    <row r="129" spans="1:13" ht="9" customHeight="1" x14ac:dyDescent="0.15">
      <c r="A129" s="99" t="s">
        <v>15</v>
      </c>
      <c r="C129" s="68" t="s">
        <v>93</v>
      </c>
      <c r="D129" s="14"/>
      <c r="E129" s="14"/>
      <c r="G129" s="99" t="s">
        <v>15</v>
      </c>
      <c r="H129" s="14"/>
      <c r="I129" s="14"/>
      <c r="J129" s="68" t="s">
        <v>92</v>
      </c>
      <c r="L129" s="14"/>
    </row>
    <row r="130" spans="1:13" ht="9" customHeight="1" x14ac:dyDescent="0.15">
      <c r="A130" s="99"/>
      <c r="C130" s="68"/>
      <c r="D130" s="14"/>
      <c r="E130" s="14"/>
      <c r="G130" s="99"/>
      <c r="H130" s="14"/>
      <c r="I130" s="14"/>
      <c r="J130" s="68"/>
      <c r="L130" s="14"/>
    </row>
    <row r="131" spans="1:13" ht="9" customHeight="1" x14ac:dyDescent="0.15">
      <c r="A131" s="99"/>
      <c r="C131" s="68"/>
      <c r="D131" s="14"/>
      <c r="E131" s="14"/>
      <c r="G131" s="99"/>
      <c r="H131" s="14"/>
      <c r="I131" s="14"/>
      <c r="J131" s="68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17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  <c r="G238" s="2"/>
      <c r="H238" s="2"/>
      <c r="I238" s="2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2:13" ht="9" x14ac:dyDescent="0.15">
      <c r="L266" s="2"/>
      <c r="M266" s="13"/>
    </row>
  </sheetData>
  <mergeCells count="2">
    <mergeCell ref="A126:E126"/>
    <mergeCell ref="G126:M126"/>
  </mergeCells>
  <printOptions horizontalCentered="1" gridLinesSet="0"/>
  <pageMargins left="0" right="0" top="0" bottom="0" header="0" footer="3.937007874015748E-2"/>
  <pageSetup paperSize="9" scale="84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41" r:id="rId4">
          <objectPr defaultSize="0" autoPict="0" r:id="rId5">
            <anchor moveWithCells="1" sizeWithCells="1">
              <from>
                <xdr:col>4</xdr:col>
                <xdr:colOff>66675</xdr:colOff>
                <xdr:row>123</xdr:row>
                <xdr:rowOff>57150</xdr:rowOff>
              </from>
              <to>
                <xdr:col>4</xdr:col>
                <xdr:colOff>466725</xdr:colOff>
                <xdr:row>131</xdr:row>
                <xdr:rowOff>66675</xdr:rowOff>
              </to>
            </anchor>
          </objectPr>
        </oleObject>
      </mc:Choice>
      <mc:Fallback>
        <oleObject progId="Word.Picture.8" shapeId="10241" r:id="rId4"/>
      </mc:Fallback>
    </mc:AlternateContent>
    <mc:AlternateContent xmlns:mc="http://schemas.openxmlformats.org/markup-compatibility/2006">
      <mc:Choice Requires="x14">
        <oleObject progId="Word.Picture.8" shapeId="10242" r:id="rId6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381000</xdr:colOff>
                <xdr:row>131</xdr:row>
                <xdr:rowOff>95250</xdr:rowOff>
              </to>
            </anchor>
          </objectPr>
        </oleObject>
      </mc:Choice>
      <mc:Fallback>
        <oleObject progId="Word.Picture.8" shapeId="10242" r:id="rId6"/>
      </mc:Fallback>
    </mc:AlternateContent>
    <mc:AlternateContent xmlns:mc="http://schemas.openxmlformats.org/markup-compatibility/2006">
      <mc:Choice Requires="x14">
        <oleObject progId="Word.Picture.8" shapeId="10243" r:id="rId7">
          <objectPr defaultSize="0" r:id="rId8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0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10243" r:id="rId7"/>
      </mc:Fallback>
    </mc:AlternateContent>
    <mc:AlternateContent xmlns:mc="http://schemas.openxmlformats.org/markup-compatibility/2006">
      <mc:Choice Requires="x14">
        <oleObject progId="Word.Picture.8" shapeId="10244" r:id="rId9">
          <objectPr defaultSize="0" r:id="rId8">
            <anchor moveWithCells="1" sizeWithCells="1">
              <from>
                <xdr:col>6</xdr:col>
                <xdr:colOff>0</xdr:colOff>
                <xdr:row>0</xdr:row>
                <xdr:rowOff>19050</xdr:rowOff>
              </from>
              <to>
                <xdr:col>6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10244" r:id="rId9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66"/>
  <sheetViews>
    <sheetView showGridLines="0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4.42578125" style="1" customWidth="1"/>
    <col min="8" max="8" width="14.5703125" style="1" customWidth="1"/>
    <col min="9" max="9" width="14.140625" style="1" customWidth="1"/>
    <col min="10" max="10" width="9.140625" style="1" customWidth="1"/>
    <col min="11" max="11" width="8.140625" style="1" customWidth="1"/>
    <col min="12" max="12" width="11.14062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>
      <c r="B2" s="70"/>
      <c r="J2" s="70" t="s">
        <v>96</v>
      </c>
    </row>
    <row r="3" spans="1:14" ht="8.1" customHeight="1" x14ac:dyDescent="0.15">
      <c r="B3" s="70" t="s">
        <v>104</v>
      </c>
      <c r="J3" s="70" t="s">
        <v>95</v>
      </c>
    </row>
    <row r="4" spans="1:14" ht="8.1" customHeight="1" x14ac:dyDescent="0.15">
      <c r="B4" s="70" t="s">
        <v>103</v>
      </c>
    </row>
    <row r="5" spans="1:14" ht="8.1" customHeight="1" x14ac:dyDescent="0.15"/>
    <row r="6" spans="1:14" ht="8.1" customHeight="1" x14ac:dyDescent="0.15"/>
    <row r="7" spans="1:14" x14ac:dyDescent="0.15">
      <c r="E7" s="16" t="s">
        <v>94</v>
      </c>
      <c r="M7" s="16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2" t="s">
        <v>141</v>
      </c>
      <c r="B9" s="73" t="s">
        <v>26</v>
      </c>
      <c r="C9" s="73" t="s">
        <v>16</v>
      </c>
      <c r="D9" s="73" t="s">
        <v>28</v>
      </c>
      <c r="E9" s="74" t="s">
        <v>17</v>
      </c>
      <c r="G9" s="62" t="s">
        <v>142</v>
      </c>
      <c r="H9" s="73" t="s">
        <v>19</v>
      </c>
      <c r="I9" s="73" t="s">
        <v>29</v>
      </c>
      <c r="J9" s="73" t="s">
        <v>20</v>
      </c>
      <c r="K9" s="73" t="s">
        <v>21</v>
      </c>
      <c r="L9" s="73" t="s">
        <v>33</v>
      </c>
      <c r="M9" s="74" t="s">
        <v>24</v>
      </c>
      <c r="N9" s="70"/>
    </row>
    <row r="10" spans="1:14" s="11" customFormat="1" ht="10.5" x14ac:dyDescent="0.15">
      <c r="A10" s="63"/>
      <c r="B10" s="73" t="s">
        <v>27</v>
      </c>
      <c r="C10" s="73"/>
      <c r="D10" s="73" t="s">
        <v>26</v>
      </c>
      <c r="E10" s="74"/>
      <c r="G10" s="63"/>
      <c r="H10" s="73" t="s">
        <v>31</v>
      </c>
      <c r="I10" s="73" t="s">
        <v>35</v>
      </c>
      <c r="J10" s="73"/>
      <c r="K10" s="73"/>
      <c r="L10" s="73" t="s">
        <v>34</v>
      </c>
      <c r="M10" s="74"/>
      <c r="N10" s="70"/>
    </row>
    <row r="11" spans="1:14" s="11" customFormat="1" ht="10.5" x14ac:dyDescent="0.15">
      <c r="A11" s="63" t="s">
        <v>143</v>
      </c>
      <c r="B11" s="73" t="s">
        <v>25</v>
      </c>
      <c r="C11" s="73" t="s">
        <v>13</v>
      </c>
      <c r="D11" s="73" t="s">
        <v>14</v>
      </c>
      <c r="E11" s="74" t="s">
        <v>18</v>
      </c>
      <c r="G11" s="62" t="s">
        <v>144</v>
      </c>
      <c r="H11" s="73" t="s">
        <v>32</v>
      </c>
      <c r="I11" s="73" t="s">
        <v>30</v>
      </c>
      <c r="J11" s="73" t="s">
        <v>12</v>
      </c>
      <c r="K11" s="73" t="s">
        <v>22</v>
      </c>
      <c r="L11" s="73" t="s">
        <v>23</v>
      </c>
      <c r="M11" s="74" t="s">
        <v>36</v>
      </c>
      <c r="N11" s="70"/>
    </row>
    <row r="12" spans="1:14" ht="5.0999999999999996" customHeight="1" x14ac:dyDescent="0.15">
      <c r="A12" s="7"/>
      <c r="B12" s="5"/>
      <c r="C12" s="5"/>
      <c r="D12" s="5"/>
      <c r="E12" s="9"/>
      <c r="G12" s="75"/>
      <c r="H12" s="76"/>
      <c r="I12" s="76"/>
      <c r="J12" s="76"/>
      <c r="K12" s="76"/>
      <c r="L12" s="76"/>
      <c r="M12" s="77"/>
      <c r="N12" s="78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71"/>
      <c r="I13" s="71"/>
      <c r="J13" s="71"/>
      <c r="K13" s="79"/>
      <c r="L13" s="71"/>
      <c r="M13" s="80"/>
      <c r="N13" s="78"/>
    </row>
    <row r="14" spans="1:14" ht="9" customHeight="1" x14ac:dyDescent="0.15">
      <c r="A14" s="71" t="s">
        <v>0</v>
      </c>
      <c r="B14" s="4"/>
      <c r="C14" s="4"/>
      <c r="D14" s="4"/>
      <c r="E14" s="10"/>
      <c r="G14" s="71" t="s">
        <v>0</v>
      </c>
      <c r="H14" s="71"/>
      <c r="I14" s="71"/>
      <c r="J14" s="71"/>
      <c r="K14" s="79"/>
      <c r="L14" s="71"/>
      <c r="M14" s="80"/>
      <c r="N14" s="78"/>
    </row>
    <row r="15" spans="1:14" ht="9" x14ac:dyDescent="0.15">
      <c r="A15" s="71" t="s">
        <v>85</v>
      </c>
      <c r="B15" s="72">
        <v>57466267.039999999</v>
      </c>
      <c r="C15" s="72" t="s">
        <v>105</v>
      </c>
      <c r="D15" s="72">
        <v>1060737.33</v>
      </c>
      <c r="E15" s="81">
        <v>58527004.369999997</v>
      </c>
      <c r="G15" s="71" t="s">
        <v>85</v>
      </c>
      <c r="H15" s="72">
        <v>564940028.83000004</v>
      </c>
      <c r="I15" s="72">
        <v>534671980.73000002</v>
      </c>
      <c r="J15" s="72">
        <v>30268048.100000001</v>
      </c>
      <c r="K15" s="79">
        <f t="shared" ref="K15:K21" si="0">IF(ISERROR((H15-I15)/ABS(I15)),"",(H15-I15)/ABS(I15))</f>
        <v>5.661049987821385E-2</v>
      </c>
      <c r="L15" s="72">
        <v>788000000</v>
      </c>
      <c r="M15" s="82">
        <f t="shared" ref="M15:M21" si="1">H15/L15</f>
        <v>0.71692897059644678</v>
      </c>
      <c r="N15" s="78"/>
    </row>
    <row r="16" spans="1:14" ht="9" x14ac:dyDescent="0.15">
      <c r="A16" s="71" t="s">
        <v>48</v>
      </c>
      <c r="B16" s="72">
        <v>2184981.42</v>
      </c>
      <c r="C16" s="72" t="s">
        <v>105</v>
      </c>
      <c r="D16" s="72">
        <v>31884.71</v>
      </c>
      <c r="E16" s="81">
        <v>2216866.13</v>
      </c>
      <c r="G16" s="71" t="s">
        <v>48</v>
      </c>
      <c r="H16" s="72">
        <v>39082308.460000001</v>
      </c>
      <c r="I16" s="72">
        <v>14249079.970000001</v>
      </c>
      <c r="J16" s="72">
        <v>24833228.489999998</v>
      </c>
      <c r="K16" s="79">
        <f t="shared" si="0"/>
        <v>1.7427952220272367</v>
      </c>
      <c r="L16" s="72">
        <v>16650000</v>
      </c>
      <c r="M16" s="82">
        <f t="shared" si="1"/>
        <v>2.3472857933933935</v>
      </c>
      <c r="N16" s="78"/>
    </row>
    <row r="17" spans="1:14" ht="9" x14ac:dyDescent="0.15">
      <c r="A17" s="71" t="s">
        <v>49</v>
      </c>
      <c r="B17" s="72">
        <v>142820.74</v>
      </c>
      <c r="C17" s="72">
        <v>2220.6999999999998</v>
      </c>
      <c r="D17" s="72">
        <v>12123.48</v>
      </c>
      <c r="E17" s="81">
        <v>152723.51999999999</v>
      </c>
      <c r="G17" s="71" t="s">
        <v>49</v>
      </c>
      <c r="H17" s="72">
        <v>6939778.8300000001</v>
      </c>
      <c r="I17" s="72">
        <v>6638555.3499999996</v>
      </c>
      <c r="J17" s="72">
        <v>301223.48</v>
      </c>
      <c r="K17" s="79">
        <f t="shared" si="0"/>
        <v>4.5374854033566274E-2</v>
      </c>
      <c r="L17" s="72">
        <v>9400000</v>
      </c>
      <c r="M17" s="82">
        <f t="shared" si="1"/>
        <v>0.73827434361702127</v>
      </c>
      <c r="N17" s="78"/>
    </row>
    <row r="18" spans="1:14" ht="9" x14ac:dyDescent="0.15">
      <c r="A18" s="71" t="s">
        <v>64</v>
      </c>
      <c r="B18" s="72">
        <v>220912.21</v>
      </c>
      <c r="C18" s="72" t="s">
        <v>105</v>
      </c>
      <c r="D18" s="72" t="s">
        <v>105</v>
      </c>
      <c r="E18" s="81">
        <v>220912.21</v>
      </c>
      <c r="G18" s="71" t="s">
        <v>64</v>
      </c>
      <c r="H18" s="72">
        <v>2474342.5499999998</v>
      </c>
      <c r="I18" s="72">
        <v>3056285.24</v>
      </c>
      <c r="J18" s="72">
        <v>-581942.68999999994</v>
      </c>
      <c r="K18" s="79">
        <f t="shared" si="0"/>
        <v>-0.19040850061494927</v>
      </c>
      <c r="L18" s="72">
        <v>4150000</v>
      </c>
      <c r="M18" s="82">
        <f t="shared" si="1"/>
        <v>0.59622712048192772</v>
      </c>
      <c r="N18" s="78"/>
    </row>
    <row r="19" spans="1:14" ht="9" x14ac:dyDescent="0.15">
      <c r="A19" s="71" t="s">
        <v>65</v>
      </c>
      <c r="B19" s="72" t="s">
        <v>105</v>
      </c>
      <c r="C19" s="72" t="s">
        <v>105</v>
      </c>
      <c r="D19" s="72" t="s">
        <v>105</v>
      </c>
      <c r="E19" s="81" t="s">
        <v>105</v>
      </c>
      <c r="G19" s="71" t="s">
        <v>65</v>
      </c>
      <c r="H19" s="72">
        <v>3214916.57</v>
      </c>
      <c r="I19" s="72">
        <v>2218149.0499999998</v>
      </c>
      <c r="J19" s="72">
        <v>996767.52</v>
      </c>
      <c r="K19" s="79">
        <f t="shared" si="0"/>
        <v>0.44936904488000934</v>
      </c>
      <c r="L19" s="72">
        <v>2500000</v>
      </c>
      <c r="M19" s="82">
        <f t="shared" si="1"/>
        <v>1.2859666279999999</v>
      </c>
      <c r="N19" s="78"/>
    </row>
    <row r="20" spans="1:14" ht="9" x14ac:dyDescent="0.15">
      <c r="A20" s="71" t="s">
        <v>50</v>
      </c>
      <c r="B20" s="72">
        <v>47090.34</v>
      </c>
      <c r="C20" s="72">
        <v>7855.56</v>
      </c>
      <c r="D20" s="72">
        <v>18740.650000000001</v>
      </c>
      <c r="E20" s="81">
        <v>57975.43</v>
      </c>
      <c r="G20" s="71" t="s">
        <v>50</v>
      </c>
      <c r="H20" s="72">
        <v>21390275.989999998</v>
      </c>
      <c r="I20" s="72">
        <v>20192884.27</v>
      </c>
      <c r="J20" s="72">
        <v>1197391.72</v>
      </c>
      <c r="K20" s="79">
        <f t="shared" si="0"/>
        <v>5.9297706260760877E-2</v>
      </c>
      <c r="L20" s="72">
        <v>28100000</v>
      </c>
      <c r="M20" s="82">
        <f t="shared" si="1"/>
        <v>0.76121978612099639</v>
      </c>
      <c r="N20" s="78"/>
    </row>
    <row r="21" spans="1:14" ht="9" x14ac:dyDescent="0.15">
      <c r="A21" s="71" t="s">
        <v>66</v>
      </c>
      <c r="B21" s="72">
        <v>741467.24</v>
      </c>
      <c r="C21" s="72">
        <v>2142268.9300000002</v>
      </c>
      <c r="D21" s="72">
        <v>70814.77</v>
      </c>
      <c r="E21" s="81">
        <v>-1329986.92</v>
      </c>
      <c r="G21" s="71" t="s">
        <v>66</v>
      </c>
      <c r="H21" s="72">
        <v>-37054875.329999998</v>
      </c>
      <c r="I21" s="72">
        <v>-58028640.829999998</v>
      </c>
      <c r="J21" s="72">
        <v>20973765.5</v>
      </c>
      <c r="K21" s="79">
        <f t="shared" si="0"/>
        <v>0.36143816570587078</v>
      </c>
      <c r="L21" s="72">
        <v>-28000000</v>
      </c>
      <c r="M21" s="82">
        <f t="shared" si="1"/>
        <v>1.323388404642857</v>
      </c>
      <c r="N21" s="78"/>
    </row>
    <row r="22" spans="1:14" ht="5.0999999999999996" customHeight="1" x14ac:dyDescent="0.15">
      <c r="A22" s="80"/>
      <c r="B22" s="83"/>
      <c r="C22" s="84"/>
      <c r="D22" s="84"/>
      <c r="E22" s="83"/>
      <c r="G22" s="80"/>
      <c r="H22" s="84"/>
      <c r="I22" s="84"/>
      <c r="J22" s="84"/>
      <c r="K22" s="85"/>
      <c r="L22" s="84"/>
      <c r="M22" s="86"/>
      <c r="N22" s="78"/>
    </row>
    <row r="23" spans="1:14" ht="3" customHeight="1" x14ac:dyDescent="0.15">
      <c r="A23" s="71"/>
      <c r="B23" s="72"/>
      <c r="C23" s="72"/>
      <c r="D23" s="72"/>
      <c r="E23" s="81"/>
      <c r="G23" s="71"/>
      <c r="H23" s="72"/>
      <c r="I23" s="72"/>
      <c r="J23" s="72"/>
      <c r="K23" s="79"/>
      <c r="L23" s="72"/>
      <c r="M23" s="82"/>
      <c r="N23" s="78"/>
    </row>
    <row r="24" spans="1:14" s="11" customFormat="1" ht="9" x14ac:dyDescent="0.15">
      <c r="A24" s="87" t="s">
        <v>2</v>
      </c>
      <c r="B24" s="69">
        <v>60803538.990000002</v>
      </c>
      <c r="C24" s="69">
        <v>2152345.19</v>
      </c>
      <c r="D24" s="69">
        <v>1194300.94</v>
      </c>
      <c r="E24" s="88">
        <v>59845494.740000002</v>
      </c>
      <c r="G24" s="87" t="s">
        <v>2</v>
      </c>
      <c r="H24" s="69">
        <v>600986775.89999998</v>
      </c>
      <c r="I24" s="69">
        <v>522998293.77999997</v>
      </c>
      <c r="J24" s="69">
        <v>77988482.120000005</v>
      </c>
      <c r="K24" s="89">
        <f>IF(ISERROR((H24-I24)/ABS(I24)),"",(H24-I24)/ABS(I24))</f>
        <v>0.14911804311316929</v>
      </c>
      <c r="L24" s="69">
        <v>820800000</v>
      </c>
      <c r="M24" s="90">
        <f>H24/L24</f>
        <v>0.73219636440058478</v>
      </c>
      <c r="N24" s="70"/>
    </row>
    <row r="25" spans="1:14" ht="3" customHeight="1" x14ac:dyDescent="0.15">
      <c r="A25" s="80"/>
      <c r="B25" s="84"/>
      <c r="C25" s="84"/>
      <c r="D25" s="84"/>
      <c r="E25" s="83"/>
      <c r="G25" s="80"/>
      <c r="H25" s="84"/>
      <c r="I25" s="84"/>
      <c r="J25" s="84"/>
      <c r="K25" s="85"/>
      <c r="L25" s="84"/>
      <c r="M25" s="86"/>
      <c r="N25" s="78"/>
    </row>
    <row r="26" spans="1:14" ht="5.0999999999999996" customHeight="1" x14ac:dyDescent="0.15">
      <c r="A26" s="71"/>
      <c r="B26" s="72"/>
      <c r="C26" s="72"/>
      <c r="D26" s="72"/>
      <c r="E26" s="81"/>
      <c r="G26" s="71"/>
      <c r="H26" s="72"/>
      <c r="I26" s="72"/>
      <c r="J26" s="72"/>
      <c r="K26" s="79"/>
      <c r="L26" s="72"/>
      <c r="M26" s="82"/>
      <c r="N26" s="78"/>
    </row>
    <row r="27" spans="1:14" ht="9" customHeight="1" x14ac:dyDescent="0.15">
      <c r="A27" s="71" t="s">
        <v>3</v>
      </c>
      <c r="B27" s="72"/>
      <c r="C27" s="72"/>
      <c r="D27" s="72"/>
      <c r="E27" s="81"/>
      <c r="G27" s="71" t="s">
        <v>3</v>
      </c>
      <c r="H27" s="72"/>
      <c r="I27" s="72"/>
      <c r="J27" s="72"/>
      <c r="K27" s="79"/>
      <c r="L27" s="72"/>
      <c r="M27" s="82"/>
      <c r="N27" s="78"/>
    </row>
    <row r="28" spans="1:14" ht="9" x14ac:dyDescent="0.15">
      <c r="A28" s="71" t="s">
        <v>48</v>
      </c>
      <c r="B28" s="72">
        <v>2184981.41</v>
      </c>
      <c r="C28" s="72" t="s">
        <v>105</v>
      </c>
      <c r="D28" s="72">
        <v>31884.69</v>
      </c>
      <c r="E28" s="81">
        <v>2216866.1</v>
      </c>
      <c r="G28" s="71" t="s">
        <v>48</v>
      </c>
      <c r="H28" s="72">
        <v>39082308.340000004</v>
      </c>
      <c r="I28" s="72">
        <v>14249079.75</v>
      </c>
      <c r="J28" s="72">
        <v>24833228.59</v>
      </c>
      <c r="K28" s="79">
        <f>IF(ISERROR((H28-I28)/ABS(I28)),"",(H28-I28)/ABS(I28))</f>
        <v>1.7427952559532838</v>
      </c>
      <c r="L28" s="72">
        <v>16650000</v>
      </c>
      <c r="M28" s="82">
        <f>H28/L28</f>
        <v>2.3472857861861862</v>
      </c>
      <c r="N28" s="78"/>
    </row>
    <row r="29" spans="1:14" ht="9" x14ac:dyDescent="0.15">
      <c r="A29" s="71" t="s">
        <v>49</v>
      </c>
      <c r="B29" s="72">
        <v>142820.74</v>
      </c>
      <c r="C29" s="72">
        <v>2220.65</v>
      </c>
      <c r="D29" s="72">
        <v>12123.44</v>
      </c>
      <c r="E29" s="81">
        <v>152723.53</v>
      </c>
      <c r="G29" s="71" t="s">
        <v>49</v>
      </c>
      <c r="H29" s="72">
        <v>6939778.5300000003</v>
      </c>
      <c r="I29" s="72">
        <v>6638555.1500000004</v>
      </c>
      <c r="J29" s="72">
        <v>301223.38</v>
      </c>
      <c r="K29" s="79">
        <f>IF(ISERROR((H29-I29)/ABS(I29)),"",(H29-I29)/ABS(I29))</f>
        <v>4.5374840337057361E-2</v>
      </c>
      <c r="L29" s="72">
        <v>9400000</v>
      </c>
      <c r="M29" s="82">
        <f>H29/L29</f>
        <v>0.73827431170212765</v>
      </c>
      <c r="N29" s="78"/>
    </row>
    <row r="30" spans="1:14" ht="9" x14ac:dyDescent="0.15">
      <c r="A30" s="71" t="s">
        <v>67</v>
      </c>
      <c r="B30" s="72">
        <v>220912.21</v>
      </c>
      <c r="C30" s="72" t="s">
        <v>105</v>
      </c>
      <c r="D30" s="72" t="s">
        <v>105</v>
      </c>
      <c r="E30" s="81">
        <v>220912.21</v>
      </c>
      <c r="G30" s="71" t="s">
        <v>67</v>
      </c>
      <c r="H30" s="72">
        <v>2474342.52</v>
      </c>
      <c r="I30" s="72">
        <v>3056285.18</v>
      </c>
      <c r="J30" s="72">
        <v>-581942.66</v>
      </c>
      <c r="K30" s="79">
        <f>IF(ISERROR((H30-I30)/ABS(I30)),"",(H30-I30)/ABS(I30))</f>
        <v>-0.19040849453714923</v>
      </c>
      <c r="L30" s="72">
        <v>4150000</v>
      </c>
      <c r="M30" s="82">
        <f>H30/L30</f>
        <v>0.59622711325301203</v>
      </c>
      <c r="N30" s="78"/>
    </row>
    <row r="31" spans="1:14" ht="9" x14ac:dyDescent="0.15">
      <c r="A31" s="71" t="s">
        <v>1</v>
      </c>
      <c r="B31" s="72">
        <v>1181419.46</v>
      </c>
      <c r="C31" s="72" t="s">
        <v>105</v>
      </c>
      <c r="D31" s="72">
        <v>28139.200000000001</v>
      </c>
      <c r="E31" s="81">
        <v>1209558.6599999999</v>
      </c>
      <c r="G31" s="71" t="s">
        <v>1</v>
      </c>
      <c r="H31" s="72">
        <v>97242716.299999997</v>
      </c>
      <c r="I31" s="72">
        <v>94906964.069999993</v>
      </c>
      <c r="J31" s="72">
        <v>2335752.23</v>
      </c>
      <c r="K31" s="79">
        <f>IF(ISERROR((H31-I31)/ABS(I31)),"",(H31-I31)/ABS(I31))</f>
        <v>2.4610967729167234E-2</v>
      </c>
      <c r="L31" s="72">
        <v>160000000</v>
      </c>
      <c r="M31" s="82">
        <f>H31/L31</f>
        <v>0.60776697687500003</v>
      </c>
      <c r="N31" s="78"/>
    </row>
    <row r="32" spans="1:14" ht="5.0999999999999996" customHeight="1" x14ac:dyDescent="0.15">
      <c r="A32" s="80"/>
      <c r="B32" s="84"/>
      <c r="C32" s="84"/>
      <c r="D32" s="84"/>
      <c r="E32" s="83"/>
      <c r="G32" s="80"/>
      <c r="H32" s="84"/>
      <c r="I32" s="84"/>
      <c r="J32" s="84"/>
      <c r="K32" s="85"/>
      <c r="L32" s="84"/>
      <c r="M32" s="86"/>
      <c r="N32" s="78"/>
    </row>
    <row r="33" spans="1:14" ht="3" customHeight="1" x14ac:dyDescent="0.15">
      <c r="A33" s="71"/>
      <c r="B33" s="72"/>
      <c r="C33" s="72"/>
      <c r="D33" s="72"/>
      <c r="E33" s="81"/>
      <c r="G33" s="71"/>
      <c r="H33" s="72"/>
      <c r="I33" s="72"/>
      <c r="J33" s="72"/>
      <c r="K33" s="79"/>
      <c r="L33" s="72"/>
      <c r="M33" s="82"/>
      <c r="N33" s="78"/>
    </row>
    <row r="34" spans="1:14" s="11" customFormat="1" ht="9" x14ac:dyDescent="0.15">
      <c r="A34" s="73" t="s">
        <v>11</v>
      </c>
      <c r="B34" s="69">
        <v>3730133.82</v>
      </c>
      <c r="C34" s="69">
        <v>2220.65</v>
      </c>
      <c r="D34" s="69">
        <v>72147.33</v>
      </c>
      <c r="E34" s="88">
        <v>3800060.5</v>
      </c>
      <c r="G34" s="73" t="s">
        <v>11</v>
      </c>
      <c r="H34" s="69">
        <v>145739145.69</v>
      </c>
      <c r="I34" s="69">
        <v>118850884.15000001</v>
      </c>
      <c r="J34" s="69">
        <v>26888261.539999999</v>
      </c>
      <c r="K34" s="89">
        <f>IF(ISERROR((H34-I34)/ABS(I34)),"",(H34-I34)/ABS(I34))</f>
        <v>0.22623526726199783</v>
      </c>
      <c r="L34" s="69">
        <v>190200000</v>
      </c>
      <c r="M34" s="90">
        <f>H34/L34</f>
        <v>0.76624156514195585</v>
      </c>
      <c r="N34" s="70"/>
    </row>
    <row r="35" spans="1:14" ht="3" customHeight="1" x14ac:dyDescent="0.15">
      <c r="A35" s="80"/>
      <c r="B35" s="84"/>
      <c r="C35" s="84"/>
      <c r="D35" s="84"/>
      <c r="E35" s="83"/>
      <c r="G35" s="80"/>
      <c r="H35" s="84"/>
      <c r="I35" s="84"/>
      <c r="J35" s="84"/>
      <c r="K35" s="85"/>
      <c r="L35" s="84"/>
      <c r="M35" s="86"/>
      <c r="N35" s="78"/>
    </row>
    <row r="36" spans="1:14" ht="5.0999999999999996" customHeight="1" x14ac:dyDescent="0.15">
      <c r="A36" s="80"/>
      <c r="B36" s="72"/>
      <c r="C36" s="72"/>
      <c r="D36" s="72"/>
      <c r="E36" s="81"/>
      <c r="G36" s="71"/>
      <c r="H36" s="72"/>
      <c r="I36" s="72"/>
      <c r="J36" s="72"/>
      <c r="K36" s="79"/>
      <c r="L36" s="72"/>
      <c r="M36" s="82"/>
      <c r="N36" s="78"/>
    </row>
    <row r="37" spans="1:14" ht="9" x14ac:dyDescent="0.15">
      <c r="A37" s="71" t="s">
        <v>68</v>
      </c>
      <c r="B37" s="72">
        <v>762790.3</v>
      </c>
      <c r="C37" s="72">
        <v>130399.15</v>
      </c>
      <c r="D37" s="72">
        <v>3974.73</v>
      </c>
      <c r="E37" s="81">
        <v>636365.88</v>
      </c>
      <c r="G37" s="71" t="s">
        <v>68</v>
      </c>
      <c r="H37" s="72">
        <v>10456917.890000001</v>
      </c>
      <c r="I37" s="72">
        <v>6767519.4400000004</v>
      </c>
      <c r="J37" s="72">
        <v>3689398.45</v>
      </c>
      <c r="K37" s="79">
        <f>IF(ISERROR((H37-I37)/ABS(I37)),"",(H37-I37)/ABS(I37))</f>
        <v>0.54516259357800967</v>
      </c>
      <c r="L37" s="72">
        <v>12075000</v>
      </c>
      <c r="M37" s="82">
        <f>H37/L37</f>
        <v>0.8659973407867495</v>
      </c>
      <c r="N37" s="78"/>
    </row>
    <row r="38" spans="1:14" ht="9" x14ac:dyDescent="0.15">
      <c r="A38" s="71" t="s">
        <v>98</v>
      </c>
      <c r="B38" s="72">
        <v>192382.36</v>
      </c>
      <c r="C38" s="72" t="s">
        <v>105</v>
      </c>
      <c r="D38" s="72" t="s">
        <v>105</v>
      </c>
      <c r="E38" s="81">
        <v>192382.36</v>
      </c>
      <c r="G38" s="71" t="s">
        <v>98</v>
      </c>
      <c r="H38" s="72">
        <v>20153774.640000001</v>
      </c>
      <c r="I38" s="72">
        <v>17047741.75</v>
      </c>
      <c r="J38" s="72">
        <v>3106032.89</v>
      </c>
      <c r="K38" s="79">
        <f>IF(ISERROR((H38-I38)/ABS(I38)),"",(H38-I38)/ABS(I38))</f>
        <v>0.18219614864825134</v>
      </c>
      <c r="L38" s="72">
        <v>17100000</v>
      </c>
      <c r="M38" s="82">
        <f>H38/L38</f>
        <v>1.1785833122807019</v>
      </c>
      <c r="N38" s="78"/>
    </row>
    <row r="39" spans="1:14" ht="9" x14ac:dyDescent="0.15">
      <c r="A39" s="71" t="s">
        <v>69</v>
      </c>
      <c r="B39" s="72">
        <v>4910466.8899999997</v>
      </c>
      <c r="C39" s="72" t="s">
        <v>105</v>
      </c>
      <c r="D39" s="72">
        <v>1450.43</v>
      </c>
      <c r="E39" s="81">
        <v>4911917.32</v>
      </c>
      <c r="G39" s="71" t="s">
        <v>69</v>
      </c>
      <c r="H39" s="72">
        <v>9088154.9199999999</v>
      </c>
      <c r="I39" s="72">
        <v>4231165.32</v>
      </c>
      <c r="J39" s="72">
        <v>4856989.5999999996</v>
      </c>
      <c r="K39" s="79">
        <f>IF(ISERROR((H39-I39)/ABS(I39)),"",(H39-I39)/ABS(I39))</f>
        <v>1.1479082552132469</v>
      </c>
      <c r="L39" s="72">
        <v>6550000</v>
      </c>
      <c r="M39" s="82">
        <f>H39/L39</f>
        <v>1.3875045679389313</v>
      </c>
      <c r="N39" s="78"/>
    </row>
    <row r="40" spans="1:14" ht="9" x14ac:dyDescent="0.15">
      <c r="A40" s="71" t="s">
        <v>51</v>
      </c>
      <c r="B40" s="72" t="s">
        <v>105</v>
      </c>
      <c r="C40" s="72" t="s">
        <v>105</v>
      </c>
      <c r="D40" s="72" t="s">
        <v>105</v>
      </c>
      <c r="E40" s="81" t="s">
        <v>105</v>
      </c>
      <c r="G40" s="71" t="s">
        <v>51</v>
      </c>
      <c r="H40" s="72">
        <v>3286089.82</v>
      </c>
      <c r="I40" s="72">
        <v>3017712.62</v>
      </c>
      <c r="J40" s="72">
        <v>268377.2</v>
      </c>
      <c r="K40" s="79">
        <f>IF(ISERROR((H40-I40)/ABS(I40)),"",(H40-I40)/ABS(I40))</f>
        <v>8.8933982056912927E-2</v>
      </c>
      <c r="L40" s="72">
        <v>3150000</v>
      </c>
      <c r="M40" s="82"/>
      <c r="N40" s="78"/>
    </row>
    <row r="41" spans="1:14" ht="9" x14ac:dyDescent="0.15">
      <c r="A41" s="71" t="s">
        <v>70</v>
      </c>
      <c r="B41" s="72">
        <v>1776.32</v>
      </c>
      <c r="C41" s="72" t="s">
        <v>105</v>
      </c>
      <c r="D41" s="72" t="s">
        <v>105</v>
      </c>
      <c r="E41" s="81">
        <v>1776.32</v>
      </c>
      <c r="G41" s="71" t="s">
        <v>70</v>
      </c>
      <c r="H41" s="72">
        <v>2874617.26</v>
      </c>
      <c r="I41" s="72">
        <v>2661206.42</v>
      </c>
      <c r="J41" s="72">
        <v>213410.84</v>
      </c>
      <c r="K41" s="79">
        <f>IF(ISERROR((H41-I41)/ABS(I41)),"",(H41-I41)/ABS(I41))</f>
        <v>8.0193268134382392E-2</v>
      </c>
      <c r="L41" s="72">
        <v>5322450</v>
      </c>
      <c r="M41" s="82">
        <f>H41/L41</f>
        <v>0.54009286324906758</v>
      </c>
      <c r="N41" s="78"/>
    </row>
    <row r="42" spans="1:14" ht="9" x14ac:dyDescent="0.15">
      <c r="A42" s="71" t="s">
        <v>56</v>
      </c>
      <c r="B42" s="72"/>
      <c r="C42" s="72"/>
      <c r="D42" s="72"/>
      <c r="E42" s="81"/>
      <c r="G42" s="71" t="s">
        <v>56</v>
      </c>
      <c r="H42" s="72"/>
      <c r="I42" s="72"/>
      <c r="J42" s="72"/>
      <c r="K42" s="79"/>
      <c r="L42" s="72"/>
      <c r="M42" s="82"/>
      <c r="N42" s="78"/>
    </row>
    <row r="43" spans="1:14" ht="5.0999999999999996" customHeight="1" x14ac:dyDescent="0.15">
      <c r="A43" s="80"/>
      <c r="B43" s="84"/>
      <c r="C43" s="84"/>
      <c r="D43" s="84"/>
      <c r="E43" s="83"/>
      <c r="G43" s="80"/>
      <c r="H43" s="84"/>
      <c r="I43" s="84"/>
      <c r="J43" s="84"/>
      <c r="K43" s="85"/>
      <c r="L43" s="84"/>
      <c r="M43" s="86"/>
      <c r="N43" s="78"/>
    </row>
    <row r="44" spans="1:14" ht="3" customHeight="1" x14ac:dyDescent="0.15">
      <c r="A44" s="71"/>
      <c r="B44" s="72"/>
      <c r="C44" s="72"/>
      <c r="D44" s="72"/>
      <c r="E44" s="81"/>
      <c r="G44" s="71"/>
      <c r="H44" s="72"/>
      <c r="I44" s="72"/>
      <c r="J44" s="72"/>
      <c r="K44" s="79"/>
      <c r="L44" s="72"/>
      <c r="M44" s="82"/>
      <c r="N44" s="78"/>
    </row>
    <row r="45" spans="1:14" s="11" customFormat="1" ht="9" x14ac:dyDescent="0.15">
      <c r="A45" s="73" t="s">
        <v>37</v>
      </c>
      <c r="B45" s="69">
        <v>70401088.680000007</v>
      </c>
      <c r="C45" s="69">
        <v>2284964.9900000002</v>
      </c>
      <c r="D45" s="69">
        <v>1271873.43</v>
      </c>
      <c r="E45" s="88">
        <v>69387997.120000005</v>
      </c>
      <c r="G45" s="73" t="s">
        <v>37</v>
      </c>
      <c r="H45" s="69">
        <v>792585476.12</v>
      </c>
      <c r="I45" s="69">
        <v>675574523.48000002</v>
      </c>
      <c r="J45" s="69">
        <v>117010952.64</v>
      </c>
      <c r="K45" s="89">
        <f>IF(ISERROR((H45-I45)/ABS(I45)),"",(H45-I45)/ABS(I45))</f>
        <v>0.17320213917667668</v>
      </c>
      <c r="L45" s="69">
        <v>1055197450</v>
      </c>
      <c r="M45" s="90">
        <f>H45/L45</f>
        <v>0.75112527624095382</v>
      </c>
      <c r="N45" s="70"/>
    </row>
    <row r="46" spans="1:14" ht="3" customHeight="1" x14ac:dyDescent="0.15">
      <c r="A46" s="80"/>
      <c r="B46" s="84"/>
      <c r="C46" s="84"/>
      <c r="D46" s="84"/>
      <c r="E46" s="83"/>
      <c r="G46" s="80"/>
      <c r="H46" s="84"/>
      <c r="I46" s="84"/>
      <c r="J46" s="84"/>
      <c r="K46" s="85"/>
      <c r="L46" s="84"/>
      <c r="M46" s="86"/>
      <c r="N46" s="78"/>
    </row>
    <row r="47" spans="1:14" ht="5.0999999999999996" customHeight="1" x14ac:dyDescent="0.15">
      <c r="A47" s="71"/>
      <c r="B47" s="72"/>
      <c r="C47" s="72"/>
      <c r="D47" s="72"/>
      <c r="E47" s="81"/>
      <c r="G47" s="71"/>
      <c r="H47" s="72"/>
      <c r="I47" s="72"/>
      <c r="J47" s="72"/>
      <c r="K47" s="79"/>
      <c r="L47" s="72"/>
      <c r="M47" s="82"/>
      <c r="N47" s="78"/>
    </row>
    <row r="48" spans="1:14" ht="9" x14ac:dyDescent="0.15">
      <c r="A48" s="71" t="s">
        <v>86</v>
      </c>
      <c r="B48" s="72">
        <v>55894850.619999997</v>
      </c>
      <c r="C48" s="72">
        <v>40207246.039999999</v>
      </c>
      <c r="D48" s="72">
        <v>510758.15</v>
      </c>
      <c r="E48" s="81">
        <v>16198362.73</v>
      </c>
      <c r="G48" s="71" t="s">
        <v>86</v>
      </c>
      <c r="H48" s="72">
        <v>462202938.82999998</v>
      </c>
      <c r="I48" s="72">
        <v>408299672.18000001</v>
      </c>
      <c r="J48" s="72">
        <v>53903266.649999999</v>
      </c>
      <c r="K48" s="79">
        <f>IF(ISERROR((H48-I48)/ABS(I48)),"",(H48-I48)/ABS(I48))</f>
        <v>0.13201888299884937</v>
      </c>
      <c r="L48" s="72">
        <v>655561440</v>
      </c>
      <c r="M48" s="82">
        <f>H48/L48</f>
        <v>0.70504900170760498</v>
      </c>
      <c r="N48" s="78"/>
    </row>
    <row r="49" spans="1:14" ht="9" x14ac:dyDescent="0.15">
      <c r="A49" s="71" t="s">
        <v>71</v>
      </c>
      <c r="B49" s="72">
        <v>1244452.3</v>
      </c>
      <c r="C49" s="72">
        <v>128.12</v>
      </c>
      <c r="D49" s="72">
        <v>1765.01</v>
      </c>
      <c r="E49" s="81">
        <v>1246089.19</v>
      </c>
      <c r="G49" s="71" t="s">
        <v>71</v>
      </c>
      <c r="H49" s="72">
        <v>14151232.27</v>
      </c>
      <c r="I49" s="72">
        <v>12307838.02</v>
      </c>
      <c r="J49" s="72">
        <v>1843394.25</v>
      </c>
      <c r="K49" s="79">
        <f>IF(ISERROR((H49-I49)/ABS(I49)),"",(H49-I49)/ABS(I49))</f>
        <v>0.14977400961927836</v>
      </c>
      <c r="L49" s="72">
        <v>17300000</v>
      </c>
      <c r="M49" s="82">
        <f>H49/L49</f>
        <v>0.81799030462427746</v>
      </c>
      <c r="N49" s="78"/>
    </row>
    <row r="50" spans="1:14" ht="9" x14ac:dyDescent="0.15">
      <c r="A50" s="71" t="s">
        <v>52</v>
      </c>
      <c r="B50" s="72">
        <v>456041.23</v>
      </c>
      <c r="C50" s="72">
        <v>4954.93</v>
      </c>
      <c r="D50" s="72">
        <v>5391.97</v>
      </c>
      <c r="E50" s="81">
        <v>456478.27</v>
      </c>
      <c r="G50" s="71" t="s">
        <v>52</v>
      </c>
      <c r="H50" s="72">
        <v>5572108.3600000003</v>
      </c>
      <c r="I50" s="72">
        <v>3908835.65</v>
      </c>
      <c r="J50" s="72">
        <v>1663272.71</v>
      </c>
      <c r="K50" s="79">
        <f>IF(ISERROR((H50-I50)/ABS(I50)),"",(H50-I50)/ABS(I50))</f>
        <v>0.42551615338444848</v>
      </c>
      <c r="L50" s="72">
        <v>5400000</v>
      </c>
      <c r="M50" s="82">
        <f>H50/L50</f>
        <v>1.0318719185185186</v>
      </c>
      <c r="N50" s="78"/>
    </row>
    <row r="51" spans="1:14" ht="9" x14ac:dyDescent="0.15">
      <c r="A51" s="71" t="s">
        <v>72</v>
      </c>
      <c r="B51" s="72">
        <v>288748.75</v>
      </c>
      <c r="C51" s="72" t="s">
        <v>105</v>
      </c>
      <c r="D51" s="72" t="s">
        <v>105</v>
      </c>
      <c r="E51" s="81">
        <v>288748.75</v>
      </c>
      <c r="G51" s="71" t="s">
        <v>72</v>
      </c>
      <c r="H51" s="72">
        <v>3661142.68</v>
      </c>
      <c r="I51" s="72">
        <v>2457703.79</v>
      </c>
      <c r="J51" s="72">
        <v>1203438.8899999999</v>
      </c>
      <c r="K51" s="79">
        <f>IF(ISERROR((H51-I51)/ABS(I51)),"",(H51-I51)/ABS(I51))</f>
        <v>0.48965985848115573</v>
      </c>
      <c r="L51" s="72">
        <v>3450000</v>
      </c>
      <c r="M51" s="82">
        <f>H51/L51</f>
        <v>1.0612007768115943</v>
      </c>
      <c r="N51" s="78"/>
    </row>
    <row r="52" spans="1:14" ht="9" x14ac:dyDescent="0.15">
      <c r="A52" s="71" t="s">
        <v>73</v>
      </c>
      <c r="B52" s="72"/>
      <c r="C52" s="72"/>
      <c r="D52" s="72"/>
      <c r="E52" s="81"/>
      <c r="G52" s="71" t="s">
        <v>73</v>
      </c>
      <c r="H52" s="72"/>
      <c r="I52" s="72"/>
      <c r="J52" s="72"/>
      <c r="K52" s="79"/>
      <c r="L52" s="72"/>
      <c r="M52" s="82"/>
      <c r="N52" s="78"/>
    </row>
    <row r="53" spans="1:14" ht="9" x14ac:dyDescent="0.15">
      <c r="A53" s="71" t="s">
        <v>53</v>
      </c>
      <c r="B53" s="72">
        <v>257071.43</v>
      </c>
      <c r="C53" s="72">
        <v>1022.23</v>
      </c>
      <c r="D53" s="72" t="s">
        <v>105</v>
      </c>
      <c r="E53" s="81">
        <v>256049.2</v>
      </c>
      <c r="G53" s="71" t="s">
        <v>53</v>
      </c>
      <c r="H53" s="72">
        <v>704218.56</v>
      </c>
      <c r="I53" s="72">
        <v>916526.82</v>
      </c>
      <c r="J53" s="72">
        <v>-212308.26</v>
      </c>
      <c r="K53" s="79">
        <f>IF(ISERROR((H53-I53)/ABS(I53)),"",(H53-I53)/ABS(I53))</f>
        <v>-0.23164435057121394</v>
      </c>
      <c r="L53" s="72">
        <v>1500800</v>
      </c>
      <c r="M53" s="82">
        <f>H53/L53</f>
        <v>0.46922878464818768</v>
      </c>
      <c r="N53" s="78"/>
    </row>
    <row r="54" spans="1:14" ht="9" x14ac:dyDescent="0.15">
      <c r="A54" s="71" t="s">
        <v>54</v>
      </c>
      <c r="B54" s="72">
        <v>13223.65</v>
      </c>
      <c r="C54" s="72" t="s">
        <v>105</v>
      </c>
      <c r="D54" s="72" t="s">
        <v>105</v>
      </c>
      <c r="E54" s="81">
        <v>13223.65</v>
      </c>
      <c r="G54" s="71" t="s">
        <v>54</v>
      </c>
      <c r="H54" s="72">
        <v>35294.36</v>
      </c>
      <c r="I54" s="72">
        <v>24585.23</v>
      </c>
      <c r="J54" s="72">
        <v>10709.13</v>
      </c>
      <c r="K54" s="79">
        <f t="shared" ref="K54:K65" si="2">IF(ISERROR((H54-I54)/ABS(I54)),"",(H54-I54)/ABS(I54))</f>
        <v>0.4355920200868571</v>
      </c>
      <c r="L54" s="72">
        <v>22366</v>
      </c>
      <c r="M54" s="82">
        <f>H54/L54</f>
        <v>1.5780363051059645</v>
      </c>
      <c r="N54" s="78"/>
    </row>
    <row r="55" spans="1:14" ht="9" x14ac:dyDescent="0.15">
      <c r="A55" s="71" t="s">
        <v>4</v>
      </c>
      <c r="B55" s="72"/>
      <c r="C55" s="72"/>
      <c r="D55" s="72"/>
      <c r="E55" s="81"/>
      <c r="G55" s="71" t="s">
        <v>4</v>
      </c>
      <c r="H55" s="72"/>
      <c r="I55" s="72"/>
      <c r="J55" s="72"/>
      <c r="K55" s="79" t="str">
        <f t="shared" si="2"/>
        <v/>
      </c>
      <c r="L55" s="72"/>
      <c r="M55" s="82"/>
      <c r="N55" s="78"/>
    </row>
    <row r="56" spans="1:14" ht="9" x14ac:dyDescent="0.15">
      <c r="A56" s="71" t="s">
        <v>63</v>
      </c>
      <c r="B56" s="72">
        <v>11597780.5</v>
      </c>
      <c r="C56" s="72">
        <v>-278086.81</v>
      </c>
      <c r="D56" s="72" t="s">
        <v>105</v>
      </c>
      <c r="E56" s="81">
        <v>11875867.310000001</v>
      </c>
      <c r="G56" s="71" t="s">
        <v>63</v>
      </c>
      <c r="H56" s="72">
        <v>137814295.75</v>
      </c>
      <c r="I56" s="72">
        <v>138136642.41999999</v>
      </c>
      <c r="J56" s="72">
        <v>-322346.67</v>
      </c>
      <c r="K56" s="79">
        <f t="shared" si="2"/>
        <v>-2.3335348561600495E-3</v>
      </c>
      <c r="L56" s="72">
        <v>219375360</v>
      </c>
      <c r="M56" s="82">
        <f>H56/L56</f>
        <v>0.62821228304764942</v>
      </c>
      <c r="N56" s="78"/>
    </row>
    <row r="57" spans="1:14" ht="9" x14ac:dyDescent="0.15">
      <c r="A57" s="71" t="s">
        <v>47</v>
      </c>
      <c r="B57" s="72">
        <v>275.94</v>
      </c>
      <c r="C57" s="72">
        <v>279710.13</v>
      </c>
      <c r="D57" s="72" t="s">
        <v>105</v>
      </c>
      <c r="E57" s="81">
        <v>-279434.19</v>
      </c>
      <c r="G57" s="71" t="s">
        <v>47</v>
      </c>
      <c r="H57" s="72">
        <v>-752822.93</v>
      </c>
      <c r="I57" s="72">
        <v>-148661.12</v>
      </c>
      <c r="J57" s="72">
        <v>-604161.81000000006</v>
      </c>
      <c r="K57" s="79">
        <f t="shared" si="2"/>
        <v>-4.0640203033584035</v>
      </c>
      <c r="L57" s="72">
        <v>342281</v>
      </c>
      <c r="M57" s="82">
        <f t="shared" ref="M57:M65" si="3">H57/L57</f>
        <v>-2.1994295038287257</v>
      </c>
      <c r="N57" s="78"/>
    </row>
    <row r="58" spans="1:14" ht="9" x14ac:dyDescent="0.15">
      <c r="A58" s="71" t="s">
        <v>55</v>
      </c>
      <c r="B58" s="72">
        <v>3954783.69</v>
      </c>
      <c r="C58" s="72" t="s">
        <v>105</v>
      </c>
      <c r="D58" s="72" t="s">
        <v>105</v>
      </c>
      <c r="E58" s="81">
        <v>3954783.69</v>
      </c>
      <c r="G58" s="71" t="s">
        <v>55</v>
      </c>
      <c r="H58" s="72">
        <v>35919014.18</v>
      </c>
      <c r="I58" s="72">
        <v>35230130.049999997</v>
      </c>
      <c r="J58" s="72">
        <v>688884.13</v>
      </c>
      <c r="K58" s="79">
        <f t="shared" si="2"/>
        <v>1.9553834431559322E-2</v>
      </c>
      <c r="L58" s="72">
        <v>58889724</v>
      </c>
      <c r="M58" s="82">
        <f t="shared" si="3"/>
        <v>0.60993687421594978</v>
      </c>
      <c r="N58" s="78"/>
    </row>
    <row r="59" spans="1:14" ht="9" x14ac:dyDescent="0.15">
      <c r="A59" s="71" t="s">
        <v>5</v>
      </c>
      <c r="B59" s="72">
        <v>58722.46</v>
      </c>
      <c r="C59" s="72" t="s">
        <v>105</v>
      </c>
      <c r="D59" s="72" t="s">
        <v>105</v>
      </c>
      <c r="E59" s="81">
        <v>58722.46</v>
      </c>
      <c r="G59" s="71" t="s">
        <v>5</v>
      </c>
      <c r="H59" s="72">
        <v>411998.56</v>
      </c>
      <c r="I59" s="72">
        <v>273249.37</v>
      </c>
      <c r="J59" s="72">
        <v>138749.19</v>
      </c>
      <c r="K59" s="79">
        <f t="shared" si="2"/>
        <v>0.50777496760559782</v>
      </c>
      <c r="L59" s="72">
        <v>513421</v>
      </c>
      <c r="M59" s="82">
        <f t="shared" si="3"/>
        <v>0.80245755432676102</v>
      </c>
      <c r="N59" s="78"/>
    </row>
    <row r="60" spans="1:14" ht="9" x14ac:dyDescent="0.15">
      <c r="A60" s="71" t="s">
        <v>44</v>
      </c>
      <c r="B60" s="72">
        <v>348450.83</v>
      </c>
      <c r="C60" s="72" t="s">
        <v>105</v>
      </c>
      <c r="D60" s="72" t="s">
        <v>105</v>
      </c>
      <c r="E60" s="81">
        <v>348450.83</v>
      </c>
      <c r="G60" s="71" t="s">
        <v>44</v>
      </c>
      <c r="H60" s="72">
        <v>7459131.6100000003</v>
      </c>
      <c r="I60" s="72">
        <v>7745271.7199999997</v>
      </c>
      <c r="J60" s="72">
        <v>-286140.11</v>
      </c>
      <c r="K60" s="79">
        <f t="shared" si="2"/>
        <v>-3.6943843979175391E-2</v>
      </c>
      <c r="L60" s="72">
        <v>10986852</v>
      </c>
      <c r="M60" s="82">
        <f t="shared" si="3"/>
        <v>0.67891436145676676</v>
      </c>
      <c r="N60" s="78"/>
    </row>
    <row r="61" spans="1:14" ht="9" x14ac:dyDescent="0.15">
      <c r="A61" s="71" t="s">
        <v>74</v>
      </c>
      <c r="B61" s="72"/>
      <c r="C61" s="72"/>
      <c r="D61" s="72"/>
      <c r="E61" s="81"/>
      <c r="G61" s="71" t="s">
        <v>74</v>
      </c>
      <c r="H61" s="72"/>
      <c r="I61" s="72"/>
      <c r="J61" s="72"/>
      <c r="K61" s="79" t="str">
        <f t="shared" si="2"/>
        <v/>
      </c>
      <c r="L61" s="72"/>
      <c r="M61" s="82"/>
      <c r="N61" s="78"/>
    </row>
    <row r="62" spans="1:14" ht="9" x14ac:dyDescent="0.15">
      <c r="A62" s="71" t="s">
        <v>75</v>
      </c>
      <c r="B62" s="72">
        <v>1140757.02</v>
      </c>
      <c r="C62" s="72" t="s">
        <v>105</v>
      </c>
      <c r="D62" s="72" t="s">
        <v>105</v>
      </c>
      <c r="E62" s="81">
        <v>1140757.02</v>
      </c>
      <c r="G62" s="71" t="s">
        <v>75</v>
      </c>
      <c r="H62" s="72">
        <v>6971936.5800000001</v>
      </c>
      <c r="I62" s="72">
        <v>7416716.2400000002</v>
      </c>
      <c r="J62" s="72">
        <v>-444779.66</v>
      </c>
      <c r="K62" s="79">
        <f t="shared" si="2"/>
        <v>-5.99698903945124E-2</v>
      </c>
      <c r="L62" s="72">
        <v>10725000</v>
      </c>
      <c r="M62" s="82">
        <f t="shared" si="3"/>
        <v>0.65006401678321679</v>
      </c>
      <c r="N62" s="78"/>
    </row>
    <row r="63" spans="1:14" ht="9" x14ac:dyDescent="0.15">
      <c r="A63" s="71" t="s">
        <v>76</v>
      </c>
      <c r="B63" s="72" t="s">
        <v>105</v>
      </c>
      <c r="C63" s="72" t="s">
        <v>105</v>
      </c>
      <c r="D63" s="72" t="s">
        <v>105</v>
      </c>
      <c r="E63" s="81" t="s">
        <v>105</v>
      </c>
      <c r="G63" s="71" t="s">
        <v>76</v>
      </c>
      <c r="H63" s="72">
        <v>1182694.71</v>
      </c>
      <c r="I63" s="72">
        <v>1184557.04</v>
      </c>
      <c r="J63" s="72">
        <v>-1862.33</v>
      </c>
      <c r="K63" s="79">
        <f t="shared" si="2"/>
        <v>-1.5721741858881482E-3</v>
      </c>
      <c r="L63" s="72">
        <v>1650000</v>
      </c>
      <c r="M63" s="82">
        <f t="shared" si="3"/>
        <v>0.71678467272727275</v>
      </c>
      <c r="N63" s="78"/>
    </row>
    <row r="64" spans="1:14" ht="9" x14ac:dyDescent="0.15">
      <c r="A64" s="71" t="s">
        <v>77</v>
      </c>
      <c r="B64" s="72">
        <v>2333.2199999999998</v>
      </c>
      <c r="C64" s="72" t="s">
        <v>105</v>
      </c>
      <c r="D64" s="72" t="s">
        <v>105</v>
      </c>
      <c r="E64" s="81">
        <v>2333.2199999999998</v>
      </c>
      <c r="G64" s="71" t="s">
        <v>77</v>
      </c>
      <c r="H64" s="72">
        <v>172014.74</v>
      </c>
      <c r="I64" s="72">
        <v>158712.79999999999</v>
      </c>
      <c r="J64" s="72">
        <v>13301.94</v>
      </c>
      <c r="K64" s="79">
        <f t="shared" si="2"/>
        <v>8.3811387613349414E-2</v>
      </c>
      <c r="L64" s="72">
        <v>300000</v>
      </c>
      <c r="M64" s="82">
        <f t="shared" si="3"/>
        <v>0.57338246666666659</v>
      </c>
      <c r="N64" s="78"/>
    </row>
    <row r="65" spans="1:14" ht="9" x14ac:dyDescent="0.15">
      <c r="A65" s="71" t="s">
        <v>56</v>
      </c>
      <c r="B65" s="72" t="s">
        <v>105</v>
      </c>
      <c r="C65" s="72">
        <v>3814849.41</v>
      </c>
      <c r="D65" s="72" t="s">
        <v>105</v>
      </c>
      <c r="E65" s="81">
        <v>-3814849.41</v>
      </c>
      <c r="G65" s="71" t="s">
        <v>56</v>
      </c>
      <c r="H65" s="72">
        <v>-4583765.75</v>
      </c>
      <c r="I65" s="72">
        <v>-1998739</v>
      </c>
      <c r="J65" s="72">
        <v>-2585026.75</v>
      </c>
      <c r="K65" s="79">
        <f t="shared" si="2"/>
        <v>-1.2933288188202661</v>
      </c>
      <c r="L65" s="72">
        <v>-1479600</v>
      </c>
      <c r="M65" s="82">
        <f t="shared" si="3"/>
        <v>3.0979763111651799</v>
      </c>
      <c r="N65" s="78"/>
    </row>
    <row r="66" spans="1:14" ht="5.0999999999999996" customHeight="1" x14ac:dyDescent="0.15">
      <c r="A66" s="80"/>
      <c r="B66" s="84"/>
      <c r="C66" s="84"/>
      <c r="D66" s="84"/>
      <c r="E66" s="83"/>
      <c r="G66" s="80"/>
      <c r="H66" s="84"/>
      <c r="I66" s="84"/>
      <c r="J66" s="84"/>
      <c r="K66" s="85"/>
      <c r="L66" s="84"/>
      <c r="M66" s="86"/>
      <c r="N66" s="78"/>
    </row>
    <row r="67" spans="1:14" ht="3" customHeight="1" x14ac:dyDescent="0.15">
      <c r="A67" s="71"/>
      <c r="B67" s="72"/>
      <c r="C67" s="72"/>
      <c r="D67" s="72"/>
      <c r="E67" s="81"/>
      <c r="G67" s="71"/>
      <c r="H67" s="72"/>
      <c r="I67" s="72"/>
      <c r="J67" s="72"/>
      <c r="K67" s="79"/>
      <c r="L67" s="72"/>
      <c r="M67" s="82"/>
      <c r="N67" s="78"/>
    </row>
    <row r="68" spans="1:14" s="11" customFormat="1" ht="9" x14ac:dyDescent="0.15">
      <c r="A68" s="73" t="s">
        <v>10</v>
      </c>
      <c r="B68" s="69">
        <v>75257491.640000001</v>
      </c>
      <c r="C68" s="69">
        <v>44029824.049999997</v>
      </c>
      <c r="D68" s="69">
        <v>517915.13</v>
      </c>
      <c r="E68" s="88">
        <v>31745582.719999999</v>
      </c>
      <c r="G68" s="73" t="s">
        <v>10</v>
      </c>
      <c r="H68" s="69">
        <v>670921432.50999999</v>
      </c>
      <c r="I68" s="69">
        <v>615913041.21000004</v>
      </c>
      <c r="J68" s="69">
        <v>55008391.299999997</v>
      </c>
      <c r="K68" s="89">
        <f>IF(ISERROR((H68-I68)/ABS(I68)),"",(H68-I68)/ABS(I68))</f>
        <v>8.9311944413342018E-2</v>
      </c>
      <c r="L68" s="69">
        <v>984537644</v>
      </c>
      <c r="M68" s="90">
        <f>H68/L68</f>
        <v>0.68145838465268471</v>
      </c>
      <c r="N68" s="70"/>
    </row>
    <row r="69" spans="1:14" ht="3" customHeight="1" x14ac:dyDescent="0.15">
      <c r="A69" s="80"/>
      <c r="B69" s="84"/>
      <c r="C69" s="84"/>
      <c r="D69" s="84"/>
      <c r="E69" s="83"/>
      <c r="G69" s="91"/>
      <c r="H69" s="84"/>
      <c r="I69" s="84"/>
      <c r="J69" s="84"/>
      <c r="K69" s="85"/>
      <c r="L69" s="84"/>
      <c r="M69" s="86"/>
      <c r="N69" s="78"/>
    </row>
    <row r="70" spans="1:14" ht="5.0999999999999996" customHeight="1" x14ac:dyDescent="0.15">
      <c r="A70" s="71"/>
      <c r="B70" s="72"/>
      <c r="C70" s="72"/>
      <c r="D70" s="72"/>
      <c r="E70" s="81"/>
      <c r="G70" s="80"/>
      <c r="H70" s="72"/>
      <c r="I70" s="72"/>
      <c r="J70" s="72"/>
      <c r="K70" s="79"/>
      <c r="L70" s="72"/>
      <c r="M70" s="82"/>
      <c r="N70" s="78"/>
    </row>
    <row r="71" spans="1:14" ht="9" x14ac:dyDescent="0.15">
      <c r="A71" s="71" t="s">
        <v>6</v>
      </c>
      <c r="B71" s="72" t="s">
        <v>105</v>
      </c>
      <c r="C71" s="72" t="s">
        <v>105</v>
      </c>
      <c r="D71" s="72" t="s">
        <v>105</v>
      </c>
      <c r="E71" s="81" t="s">
        <v>105</v>
      </c>
      <c r="G71" s="71" t="s">
        <v>6</v>
      </c>
      <c r="H71" s="72">
        <v>501471.85</v>
      </c>
      <c r="I71" s="72">
        <v>551785.64</v>
      </c>
      <c r="J71" s="72">
        <v>-50313.79</v>
      </c>
      <c r="K71" s="79">
        <f t="shared" ref="K71:K73" si="4">IF(ISERROR((H71-I71)/ABS(I71)),"",(H71-I71)/ABS(I71))</f>
        <v>-9.1183579913388171E-2</v>
      </c>
      <c r="L71" s="72">
        <v>700000</v>
      </c>
      <c r="M71" s="82">
        <f>H71/L71</f>
        <v>0.71638835714285709</v>
      </c>
      <c r="N71" s="78"/>
    </row>
    <row r="72" spans="1:14" ht="9" x14ac:dyDescent="0.15">
      <c r="A72" s="71" t="s">
        <v>78</v>
      </c>
      <c r="B72" s="72" t="s">
        <v>105</v>
      </c>
      <c r="C72" s="72" t="s">
        <v>105</v>
      </c>
      <c r="D72" s="72">
        <v>2426.2800000000002</v>
      </c>
      <c r="E72" s="81">
        <v>2426.2800000000002</v>
      </c>
      <c r="G72" s="71" t="s">
        <v>78</v>
      </c>
      <c r="H72" s="72">
        <v>2561562.0099999998</v>
      </c>
      <c r="I72" s="72">
        <v>2431985.9700000002</v>
      </c>
      <c r="J72" s="72">
        <v>129576.04</v>
      </c>
      <c r="K72" s="79">
        <f t="shared" si="4"/>
        <v>5.327992907788015E-2</v>
      </c>
      <c r="L72" s="72">
        <v>5050000</v>
      </c>
      <c r="M72" s="82">
        <f>H72/L72</f>
        <v>0.50724000198019803</v>
      </c>
      <c r="N72" s="78"/>
    </row>
    <row r="73" spans="1:14" ht="9" x14ac:dyDescent="0.15">
      <c r="A73" s="71" t="s">
        <v>57</v>
      </c>
      <c r="B73" s="72">
        <v>2232.38</v>
      </c>
      <c r="C73" s="72" t="s">
        <v>105</v>
      </c>
      <c r="D73" s="72" t="s">
        <v>105</v>
      </c>
      <c r="E73" s="81">
        <v>2232.38</v>
      </c>
      <c r="G73" s="71" t="s">
        <v>57</v>
      </c>
      <c r="H73" s="72">
        <v>438456.26</v>
      </c>
      <c r="I73" s="72">
        <v>408725.49</v>
      </c>
      <c r="J73" s="72">
        <v>29730.77</v>
      </c>
      <c r="K73" s="79">
        <f t="shared" si="4"/>
        <v>7.2740190488241929E-2</v>
      </c>
      <c r="L73" s="72">
        <v>525000</v>
      </c>
      <c r="M73" s="82">
        <f>H73/L73</f>
        <v>0.83515478095238094</v>
      </c>
      <c r="N73" s="78"/>
    </row>
    <row r="74" spans="1:14" ht="5.0999999999999996" customHeight="1" x14ac:dyDescent="0.15">
      <c r="A74" s="80"/>
      <c r="B74" s="84"/>
      <c r="C74" s="84"/>
      <c r="D74" s="84"/>
      <c r="E74" s="83"/>
      <c r="G74" s="80"/>
      <c r="H74" s="84"/>
      <c r="I74" s="84"/>
      <c r="J74" s="84"/>
      <c r="K74" s="85"/>
      <c r="L74" s="84"/>
      <c r="M74" s="86"/>
      <c r="N74" s="78"/>
    </row>
    <row r="75" spans="1:14" ht="3" customHeight="1" x14ac:dyDescent="0.15">
      <c r="A75" s="71"/>
      <c r="B75" s="72"/>
      <c r="C75" s="72"/>
      <c r="D75" s="72"/>
      <c r="E75" s="81"/>
      <c r="G75" s="71"/>
      <c r="H75" s="72"/>
      <c r="I75" s="72"/>
      <c r="J75" s="72"/>
      <c r="K75" s="79"/>
      <c r="L75" s="72"/>
      <c r="M75" s="82"/>
      <c r="N75" s="78"/>
    </row>
    <row r="76" spans="1:14" s="11" customFormat="1" ht="9" x14ac:dyDescent="0.15">
      <c r="A76" s="73" t="s">
        <v>79</v>
      </c>
      <c r="B76" s="69">
        <v>2232.38</v>
      </c>
      <c r="C76" s="69" t="s">
        <v>105</v>
      </c>
      <c r="D76" s="69">
        <v>2426.2800000000002</v>
      </c>
      <c r="E76" s="88">
        <v>4658.66</v>
      </c>
      <c r="G76" s="73" t="s">
        <v>79</v>
      </c>
      <c r="H76" s="69">
        <v>3501490.12</v>
      </c>
      <c r="I76" s="69">
        <v>3392497.1</v>
      </c>
      <c r="J76" s="69">
        <v>108993.02</v>
      </c>
      <c r="K76" s="89">
        <f>IF(ISERROR((H76-I76)/ABS(I76)),"",(H76-I76)/ABS(I76))</f>
        <v>3.2127667846790497E-2</v>
      </c>
      <c r="L76" s="69">
        <v>6275000</v>
      </c>
      <c r="M76" s="90">
        <f>H76/L76</f>
        <v>0.55800639362549798</v>
      </c>
      <c r="N76" s="70"/>
    </row>
    <row r="77" spans="1:14" ht="3" customHeight="1" x14ac:dyDescent="0.15">
      <c r="A77" s="80"/>
      <c r="B77" s="84"/>
      <c r="C77" s="84"/>
      <c r="D77" s="84"/>
      <c r="E77" s="83"/>
      <c r="G77" s="80"/>
      <c r="H77" s="84"/>
      <c r="I77" s="84"/>
      <c r="J77" s="84"/>
      <c r="K77" s="85"/>
      <c r="L77" s="84"/>
      <c r="M77" s="86"/>
      <c r="N77" s="78"/>
    </row>
    <row r="78" spans="1:14" ht="5.0999999999999996" customHeight="1" x14ac:dyDescent="0.15">
      <c r="A78" s="71"/>
      <c r="B78" s="72"/>
      <c r="C78" s="72"/>
      <c r="D78" s="72"/>
      <c r="E78" s="81"/>
      <c r="G78" s="71"/>
      <c r="H78" s="72"/>
      <c r="I78" s="72"/>
      <c r="J78" s="72"/>
      <c r="K78" s="79"/>
      <c r="L78" s="72"/>
      <c r="M78" s="82"/>
      <c r="N78" s="78"/>
    </row>
    <row r="79" spans="1:14" ht="9" x14ac:dyDescent="0.15">
      <c r="A79" s="71" t="s">
        <v>7</v>
      </c>
      <c r="B79" s="72">
        <v>52583.45</v>
      </c>
      <c r="C79" s="72" t="s">
        <v>105</v>
      </c>
      <c r="D79" s="72" t="s">
        <v>105</v>
      </c>
      <c r="E79" s="81">
        <v>52583.45</v>
      </c>
      <c r="G79" s="71" t="s">
        <v>7</v>
      </c>
      <c r="H79" s="72">
        <v>1304173.53</v>
      </c>
      <c r="I79" s="72">
        <v>1026432.01</v>
      </c>
      <c r="J79" s="72">
        <v>277741.52</v>
      </c>
      <c r="K79" s="79">
        <f>IF(ISERROR((H79-I79)/ABS(I79)),"",(H79-I79)/ABS(I79))</f>
        <v>0.27058930089290573</v>
      </c>
      <c r="L79" s="72">
        <v>1875000</v>
      </c>
      <c r="M79" s="82">
        <f>H79/L79</f>
        <v>0.69555921600000004</v>
      </c>
      <c r="N79" s="78"/>
    </row>
    <row r="80" spans="1:14" ht="9" x14ac:dyDescent="0.15">
      <c r="A80" s="71" t="s">
        <v>58</v>
      </c>
      <c r="B80" s="72">
        <v>86726.93</v>
      </c>
      <c r="C80" s="72" t="s">
        <v>105</v>
      </c>
      <c r="D80" s="72">
        <v>15413.36</v>
      </c>
      <c r="E80" s="81">
        <v>102140.29</v>
      </c>
      <c r="G80" s="71" t="s">
        <v>58</v>
      </c>
      <c r="H80" s="72">
        <v>1537960.11</v>
      </c>
      <c r="I80" s="72">
        <v>1696685.29</v>
      </c>
      <c r="J80" s="72">
        <v>-158725.18</v>
      </c>
      <c r="K80" s="79">
        <f>IF(ISERROR((H80-I80)/ABS(I80)),"",(H80-I80)/ABS(I80))</f>
        <v>-9.355015979421849E-2</v>
      </c>
      <c r="L80" s="72">
        <v>2575000</v>
      </c>
      <c r="M80" s="82">
        <f>H80/L80</f>
        <v>0.59726606213592237</v>
      </c>
      <c r="N80" s="78"/>
    </row>
    <row r="81" spans="1:14" ht="9" x14ac:dyDescent="0.15">
      <c r="A81" s="71" t="s">
        <v>59</v>
      </c>
      <c r="B81" s="72">
        <v>31043.95</v>
      </c>
      <c r="C81" s="72">
        <v>3541.41</v>
      </c>
      <c r="D81" s="72">
        <v>23236.02</v>
      </c>
      <c r="E81" s="81">
        <v>50738.559999999998</v>
      </c>
      <c r="G81" s="71" t="s">
        <v>59</v>
      </c>
      <c r="H81" s="72">
        <v>605004.06999999995</v>
      </c>
      <c r="I81" s="72">
        <v>-987578.27</v>
      </c>
      <c r="J81" s="72">
        <v>1592582.34</v>
      </c>
      <c r="K81" s="79">
        <f>IF(ISERROR((H81-I81)/ABS(I81)),"",(H81-I81)/ABS(I81))</f>
        <v>1.6126137931325684</v>
      </c>
      <c r="L81" s="72">
        <v>2150000</v>
      </c>
      <c r="M81" s="82">
        <f>H81/L81</f>
        <v>0.28139724186046511</v>
      </c>
      <c r="N81" s="78"/>
    </row>
    <row r="82" spans="1:14" ht="5.0999999999999996" customHeight="1" x14ac:dyDescent="0.15">
      <c r="A82" s="80"/>
      <c r="B82" s="84"/>
      <c r="C82" s="84"/>
      <c r="D82" s="84"/>
      <c r="E82" s="83"/>
      <c r="G82" s="80"/>
      <c r="H82" s="84"/>
      <c r="I82" s="84"/>
      <c r="J82" s="84"/>
      <c r="K82" s="85"/>
      <c r="L82" s="84"/>
      <c r="M82" s="86"/>
      <c r="N82" s="78"/>
    </row>
    <row r="83" spans="1:14" ht="3" customHeight="1" x14ac:dyDescent="0.15">
      <c r="A83" s="71"/>
      <c r="B83" s="72"/>
      <c r="C83" s="72"/>
      <c r="D83" s="72"/>
      <c r="E83" s="81"/>
      <c r="G83" s="71"/>
      <c r="H83" s="72"/>
      <c r="I83" s="72"/>
      <c r="J83" s="72"/>
      <c r="K83" s="79"/>
      <c r="L83" s="72"/>
      <c r="M83" s="82"/>
      <c r="N83" s="78"/>
    </row>
    <row r="84" spans="1:14" s="11" customFormat="1" ht="9" x14ac:dyDescent="0.15">
      <c r="A84" s="73" t="s">
        <v>80</v>
      </c>
      <c r="B84" s="69">
        <v>172586.71</v>
      </c>
      <c r="C84" s="69">
        <v>3541.41</v>
      </c>
      <c r="D84" s="69">
        <v>41075.660000000003</v>
      </c>
      <c r="E84" s="88">
        <v>210120.95999999999</v>
      </c>
      <c r="G84" s="73" t="s">
        <v>80</v>
      </c>
      <c r="H84" s="69">
        <v>6948627.8300000001</v>
      </c>
      <c r="I84" s="69">
        <v>5128036.13</v>
      </c>
      <c r="J84" s="69">
        <v>1820591.7</v>
      </c>
      <c r="K84" s="89">
        <f>IF(ISERROR((H84-I84)/ABS(I84)),"",(H84-I84)/ABS(I84))</f>
        <v>0.35502708129320459</v>
      </c>
      <c r="L84" s="69">
        <v>12875000</v>
      </c>
      <c r="M84" s="90">
        <f>H84/L84</f>
        <v>0.5396992489320388</v>
      </c>
      <c r="N84" s="70"/>
    </row>
    <row r="85" spans="1:14" ht="3" customHeight="1" x14ac:dyDescent="0.15">
      <c r="A85" s="80"/>
      <c r="B85" s="84"/>
      <c r="C85" s="84"/>
      <c r="D85" s="84"/>
      <c r="E85" s="83"/>
      <c r="G85" s="80"/>
      <c r="H85" s="84"/>
      <c r="I85" s="84"/>
      <c r="J85" s="84"/>
      <c r="K85" s="85" t="str">
        <f>IF(ISERROR((H85-I85)/ABS(I85)),"",(H85-I85)/ABS(I85))</f>
        <v/>
      </c>
      <c r="L85" s="84"/>
      <c r="M85" s="86"/>
      <c r="N85" s="78"/>
    </row>
    <row r="86" spans="1:14" ht="9.9499999999999993" customHeight="1" x14ac:dyDescent="0.15">
      <c r="A86" s="80"/>
      <c r="B86" s="84"/>
      <c r="C86" s="84"/>
      <c r="D86" s="84"/>
      <c r="E86" s="83"/>
      <c r="G86" s="80"/>
      <c r="H86" s="84"/>
      <c r="I86" s="84"/>
      <c r="J86" s="84"/>
      <c r="K86" s="85" t="str">
        <f>IF(ISERROR((H86-I86)/ABS(I86)),"",(H86-I86)/ABS(I86))</f>
        <v/>
      </c>
      <c r="L86" s="84"/>
      <c r="M86" s="86"/>
      <c r="N86" s="78"/>
    </row>
    <row r="87" spans="1:14" ht="3" customHeight="1" x14ac:dyDescent="0.15">
      <c r="A87" s="71"/>
      <c r="B87" s="72"/>
      <c r="C87" s="72"/>
      <c r="D87" s="72"/>
      <c r="E87" s="81"/>
      <c r="G87" s="71"/>
      <c r="H87" s="72"/>
      <c r="I87" s="72"/>
      <c r="J87" s="72"/>
      <c r="K87" s="79" t="str">
        <f>IF(ISERROR((H87-I87)/ABS(I87)),"",(H87-I87)/ABS(I87))</f>
        <v/>
      </c>
      <c r="L87" s="72"/>
      <c r="M87" s="82"/>
      <c r="N87" s="78"/>
    </row>
    <row r="88" spans="1:14" s="11" customFormat="1" ht="9" x14ac:dyDescent="0.15">
      <c r="A88" s="73" t="s">
        <v>81</v>
      </c>
      <c r="B88" s="69">
        <v>145831167.03</v>
      </c>
      <c r="C88" s="69">
        <v>46318330.450000003</v>
      </c>
      <c r="D88" s="69">
        <v>1830864.22</v>
      </c>
      <c r="E88" s="88">
        <v>101343700.8</v>
      </c>
      <c r="G88" s="73" t="s">
        <v>81</v>
      </c>
      <c r="H88" s="69">
        <v>1470455536.46</v>
      </c>
      <c r="I88" s="69">
        <v>1296615600.8199999</v>
      </c>
      <c r="J88" s="69">
        <v>173839935.63999999</v>
      </c>
      <c r="K88" s="89">
        <f>IF(ISERROR((H88-I88)/ABS(I88)),"",(H88-I88)/ABS(I88))</f>
        <v>0.13407206849127914</v>
      </c>
      <c r="L88" s="69">
        <v>2052610094</v>
      </c>
      <c r="M88" s="90">
        <f>H88/L88</f>
        <v>0.71638327257490342</v>
      </c>
      <c r="N88" s="70"/>
    </row>
    <row r="89" spans="1:14" ht="3" customHeight="1" x14ac:dyDescent="0.15">
      <c r="A89" s="80"/>
      <c r="B89" s="84"/>
      <c r="C89" s="84"/>
      <c r="D89" s="84"/>
      <c r="E89" s="83"/>
      <c r="G89" s="80"/>
      <c r="H89" s="84"/>
      <c r="I89" s="84"/>
      <c r="J89" s="84"/>
      <c r="K89" s="85"/>
      <c r="L89" s="84"/>
      <c r="M89" s="86"/>
      <c r="N89" s="78"/>
    </row>
    <row r="90" spans="1:14" ht="5.0999999999999996" customHeight="1" x14ac:dyDescent="0.15">
      <c r="A90" s="71"/>
      <c r="B90" s="72"/>
      <c r="C90" s="72"/>
      <c r="D90" s="72"/>
      <c r="E90" s="81"/>
      <c r="G90" s="71"/>
      <c r="H90" s="72"/>
      <c r="I90" s="72"/>
      <c r="J90" s="72"/>
      <c r="K90" s="79"/>
      <c r="L90" s="72"/>
      <c r="M90" s="82"/>
      <c r="N90" s="78"/>
    </row>
    <row r="91" spans="1:14" ht="9" customHeight="1" x14ac:dyDescent="0.15">
      <c r="A91" s="71" t="s">
        <v>60</v>
      </c>
      <c r="B91" s="72"/>
      <c r="C91" s="72"/>
      <c r="D91" s="72"/>
      <c r="E91" s="81"/>
      <c r="G91" s="71" t="s">
        <v>60</v>
      </c>
      <c r="H91" s="72"/>
      <c r="I91" s="72"/>
      <c r="J91" s="72"/>
      <c r="K91" s="79"/>
      <c r="L91" s="72"/>
      <c r="M91" s="82"/>
      <c r="N91" s="78"/>
    </row>
    <row r="92" spans="1:14" ht="9" x14ac:dyDescent="0.15">
      <c r="A92" s="71" t="s">
        <v>62</v>
      </c>
      <c r="B92" s="72" t="s">
        <v>105</v>
      </c>
      <c r="C92" s="72" t="s">
        <v>105</v>
      </c>
      <c r="D92" s="72" t="s">
        <v>105</v>
      </c>
      <c r="E92" s="81" t="s">
        <v>105</v>
      </c>
      <c r="G92" s="71" t="s">
        <v>62</v>
      </c>
      <c r="H92" s="72">
        <v>88323002.409999996</v>
      </c>
      <c r="I92" s="72">
        <v>91403911.700000003</v>
      </c>
      <c r="J92" s="72">
        <v>-3080909.29</v>
      </c>
      <c r="K92" s="79">
        <f>IF(ISERROR((H92-I92)/ABS(I92)),"",(H92-I92)/ABS(I92))</f>
        <v>-3.3706536544212323E-2</v>
      </c>
      <c r="L92" s="72">
        <v>180429000</v>
      </c>
      <c r="M92" s="82">
        <f t="shared" ref="M92:M93" si="5">H92/L92</f>
        <v>0.48951666533650351</v>
      </c>
      <c r="N92" s="78"/>
    </row>
    <row r="93" spans="1:14" ht="9" x14ac:dyDescent="0.15">
      <c r="A93" s="71" t="s">
        <v>61</v>
      </c>
      <c r="B93" s="72" t="s">
        <v>105</v>
      </c>
      <c r="C93" s="72" t="s">
        <v>105</v>
      </c>
      <c r="D93" s="72" t="s">
        <v>105</v>
      </c>
      <c r="E93" s="81" t="s">
        <v>105</v>
      </c>
      <c r="G93" s="71" t="s">
        <v>61</v>
      </c>
      <c r="H93" s="72">
        <v>50316890.880000003</v>
      </c>
      <c r="I93" s="72">
        <v>88156538.650000006</v>
      </c>
      <c r="J93" s="72">
        <v>-37839647.770000003</v>
      </c>
      <c r="K93" s="79">
        <f>IF(ISERROR((H93-I93)/ABS(I93)),"",(H93-I93)/ABS(I93))</f>
        <v>-0.42923245796016746</v>
      </c>
      <c r="L93" s="72">
        <v>107155920</v>
      </c>
      <c r="M93" s="82">
        <f t="shared" si="5"/>
        <v>0.46956706526340314</v>
      </c>
      <c r="N93" s="78"/>
    </row>
    <row r="94" spans="1:14" ht="5.0999999999999996" customHeight="1" x14ac:dyDescent="0.15">
      <c r="A94" s="80"/>
      <c r="B94" s="84"/>
      <c r="C94" s="84"/>
      <c r="D94" s="84"/>
      <c r="E94" s="83"/>
      <c r="G94" s="80"/>
      <c r="H94" s="84"/>
      <c r="I94" s="84"/>
      <c r="J94" s="84"/>
      <c r="K94" s="85"/>
      <c r="L94" s="84"/>
      <c r="M94" s="86"/>
      <c r="N94" s="78"/>
    </row>
    <row r="95" spans="1:14" ht="3" customHeight="1" x14ac:dyDescent="0.15">
      <c r="A95" s="80"/>
      <c r="B95" s="72"/>
      <c r="C95" s="72"/>
      <c r="D95" s="72"/>
      <c r="E95" s="81"/>
      <c r="G95" s="71"/>
      <c r="H95" s="72"/>
      <c r="I95" s="72"/>
      <c r="J95" s="72"/>
      <c r="K95" s="79"/>
      <c r="L95" s="72"/>
      <c r="M95" s="82"/>
      <c r="N95" s="78"/>
    </row>
    <row r="96" spans="1:14" s="11" customFormat="1" ht="9" x14ac:dyDescent="0.15">
      <c r="A96" s="73" t="s">
        <v>45</v>
      </c>
      <c r="B96" s="69" t="s">
        <v>105</v>
      </c>
      <c r="C96" s="69" t="s">
        <v>105</v>
      </c>
      <c r="D96" s="69" t="s">
        <v>105</v>
      </c>
      <c r="E96" s="88" t="s">
        <v>105</v>
      </c>
      <c r="G96" s="73" t="s">
        <v>45</v>
      </c>
      <c r="H96" s="69">
        <v>138639893.28999999</v>
      </c>
      <c r="I96" s="69">
        <v>179560450.34999999</v>
      </c>
      <c r="J96" s="69">
        <v>-40920557.060000002</v>
      </c>
      <c r="K96" s="89">
        <f>IF(ISERROR((H96-I96)/ABS(I96)),"",(H96-I96)/ABS(I96))</f>
        <v>-0.22789292954120732</v>
      </c>
      <c r="L96" s="69">
        <v>287584920</v>
      </c>
      <c r="M96" s="90">
        <f>H96/L96</f>
        <v>0.482083320954381</v>
      </c>
      <c r="N96" s="70"/>
    </row>
    <row r="97" spans="1:14" ht="3" customHeight="1" x14ac:dyDescent="0.15">
      <c r="A97" s="80"/>
      <c r="B97" s="84"/>
      <c r="C97" s="84"/>
      <c r="D97" s="84"/>
      <c r="E97" s="83"/>
      <c r="G97" s="80"/>
      <c r="H97" s="84"/>
      <c r="I97" s="84"/>
      <c r="J97" s="84"/>
      <c r="K97" s="85"/>
      <c r="L97" s="84"/>
      <c r="M97" s="86"/>
      <c r="N97" s="78"/>
    </row>
    <row r="98" spans="1:14" ht="5.0999999999999996" customHeight="1" x14ac:dyDescent="0.15">
      <c r="A98" s="71"/>
      <c r="B98" s="72"/>
      <c r="C98" s="72"/>
      <c r="D98" s="72"/>
      <c r="E98" s="81"/>
      <c r="G98" s="71"/>
      <c r="H98" s="72"/>
      <c r="I98" s="72"/>
      <c r="J98" s="72"/>
      <c r="K98" s="79"/>
      <c r="L98" s="72"/>
      <c r="M98" s="82"/>
      <c r="N98" s="78"/>
    </row>
    <row r="99" spans="1:14" ht="9" customHeight="1" x14ac:dyDescent="0.15">
      <c r="A99" s="71" t="s">
        <v>38</v>
      </c>
      <c r="B99" s="72"/>
      <c r="C99" s="72"/>
      <c r="D99" s="72"/>
      <c r="E99" s="81"/>
      <c r="G99" s="71" t="s">
        <v>38</v>
      </c>
      <c r="H99" s="72"/>
      <c r="I99" s="72"/>
      <c r="J99" s="72"/>
      <c r="K99" s="79"/>
      <c r="L99" s="72"/>
      <c r="M99" s="82"/>
      <c r="N99" s="78"/>
    </row>
    <row r="100" spans="1:14" ht="9" customHeight="1" x14ac:dyDescent="0.15">
      <c r="A100" s="71" t="s">
        <v>82</v>
      </c>
      <c r="B100" s="72"/>
      <c r="C100" s="72"/>
      <c r="D100" s="72"/>
      <c r="E100" s="81"/>
      <c r="G100" s="71" t="s">
        <v>82</v>
      </c>
      <c r="H100" s="72"/>
      <c r="I100" s="72"/>
      <c r="J100" s="72"/>
      <c r="K100" s="79"/>
      <c r="L100" s="72"/>
      <c r="M100" s="82"/>
      <c r="N100" s="78"/>
    </row>
    <row r="101" spans="1:14" ht="9" x14ac:dyDescent="0.15">
      <c r="A101" s="71" t="s">
        <v>43</v>
      </c>
      <c r="B101" s="72" t="s">
        <v>105</v>
      </c>
      <c r="C101" s="72" t="s">
        <v>105</v>
      </c>
      <c r="D101" s="72" t="s">
        <v>105</v>
      </c>
      <c r="E101" s="81" t="s">
        <v>105</v>
      </c>
      <c r="G101" s="71" t="s">
        <v>43</v>
      </c>
      <c r="H101" s="72">
        <v>16973.54</v>
      </c>
      <c r="I101" s="72">
        <v>25657.58</v>
      </c>
      <c r="J101" s="72">
        <v>-8684.0400000000009</v>
      </c>
      <c r="K101" s="79">
        <f>IF(ISERROR((H101-I101)/ABS(I101)),"",(H101-I101)/ABS(I101))</f>
        <v>-0.33845904407196625</v>
      </c>
      <c r="L101" s="72">
        <v>40771</v>
      </c>
      <c r="M101" s="82">
        <f t="shared" ref="M101:M102" si="6">H101/L101</f>
        <v>0.4163140467489147</v>
      </c>
      <c r="N101" s="78"/>
    </row>
    <row r="102" spans="1:14" ht="9" x14ac:dyDescent="0.15">
      <c r="A102" s="71" t="s">
        <v>89</v>
      </c>
      <c r="B102" s="72" t="s">
        <v>105</v>
      </c>
      <c r="C102" s="72" t="s">
        <v>105</v>
      </c>
      <c r="D102" s="72" t="s">
        <v>105</v>
      </c>
      <c r="E102" s="81" t="s">
        <v>105</v>
      </c>
      <c r="G102" s="71" t="s">
        <v>8</v>
      </c>
      <c r="H102" s="72">
        <v>6691778.04</v>
      </c>
      <c r="I102" s="72">
        <v>5588412.1900000004</v>
      </c>
      <c r="J102" s="72">
        <v>1103365.8500000001</v>
      </c>
      <c r="K102" s="79">
        <f>IF(ISERROR((H102-I102)/ABS(I102)),"",(H102-I102)/ABS(I102))</f>
        <v>0.19743816534764225</v>
      </c>
      <c r="L102" s="72">
        <v>7365449</v>
      </c>
      <c r="M102" s="82">
        <f t="shared" si="6"/>
        <v>0.90853633498786024</v>
      </c>
      <c r="N102" s="78"/>
    </row>
    <row r="103" spans="1:14" ht="9" x14ac:dyDescent="0.15">
      <c r="A103" s="71" t="s">
        <v>4</v>
      </c>
      <c r="B103" s="72"/>
      <c r="C103" s="72"/>
      <c r="D103" s="72"/>
      <c r="E103" s="81"/>
      <c r="G103" s="71" t="s">
        <v>4</v>
      </c>
      <c r="H103" s="72"/>
      <c r="I103" s="72"/>
      <c r="J103" s="72"/>
      <c r="K103" s="79"/>
      <c r="L103" s="72"/>
      <c r="M103" s="82"/>
      <c r="N103" s="78"/>
    </row>
    <row r="104" spans="1:14" ht="9" x14ac:dyDescent="0.15">
      <c r="A104" s="71" t="s">
        <v>87</v>
      </c>
      <c r="B104" s="72" t="s">
        <v>105</v>
      </c>
      <c r="C104" s="72" t="s">
        <v>105</v>
      </c>
      <c r="D104" s="72" t="s">
        <v>105</v>
      </c>
      <c r="E104" s="81" t="s">
        <v>105</v>
      </c>
      <c r="G104" s="71" t="s">
        <v>43</v>
      </c>
      <c r="H104" s="72">
        <v>373.98</v>
      </c>
      <c r="I104" s="72">
        <v>355.89</v>
      </c>
      <c r="J104" s="72">
        <v>18.09</v>
      </c>
      <c r="K104" s="79">
        <f>IF(ISERROR((H104-I104)/ABS(I104)),"",(H104-I104)/ABS(I104))</f>
        <v>5.0830312737081773E-2</v>
      </c>
      <c r="L104" s="72">
        <v>1003</v>
      </c>
      <c r="M104" s="82">
        <f t="shared" ref="M104:M106" si="7">H104/L104</f>
        <v>0.37286141575274179</v>
      </c>
      <c r="N104" s="78"/>
    </row>
    <row r="105" spans="1:14" ht="9" x14ac:dyDescent="0.15">
      <c r="A105" s="92" t="s">
        <v>91</v>
      </c>
      <c r="B105" s="72" t="s">
        <v>105</v>
      </c>
      <c r="C105" s="72" t="s">
        <v>105</v>
      </c>
      <c r="D105" s="72" t="s">
        <v>105</v>
      </c>
      <c r="E105" s="81" t="s">
        <v>105</v>
      </c>
      <c r="G105" s="93" t="s">
        <v>90</v>
      </c>
      <c r="H105" s="72">
        <v>-46861090.270000003</v>
      </c>
      <c r="I105" s="72">
        <v>-39825454.630000003</v>
      </c>
      <c r="J105" s="72">
        <v>-7035635.6399999997</v>
      </c>
      <c r="K105" s="79">
        <f>IF(ISERROR((H105-I105)/ABS(I105)),"",(H105-I105)/ABS(I105))</f>
        <v>-0.17666177838683469</v>
      </c>
      <c r="L105" s="72">
        <v>-59891923</v>
      </c>
      <c r="M105" s="82">
        <f t="shared" si="7"/>
        <v>0.782427544862769</v>
      </c>
      <c r="N105" s="78"/>
    </row>
    <row r="106" spans="1:14" ht="9" x14ac:dyDescent="0.15">
      <c r="A106" s="71" t="s">
        <v>88</v>
      </c>
      <c r="B106" s="72" t="s">
        <v>105</v>
      </c>
      <c r="C106" s="72" t="s">
        <v>105</v>
      </c>
      <c r="D106" s="72" t="s">
        <v>105</v>
      </c>
      <c r="E106" s="81" t="s">
        <v>105</v>
      </c>
      <c r="G106" s="71" t="s">
        <v>88</v>
      </c>
      <c r="H106" s="72">
        <v>-43277.2</v>
      </c>
      <c r="I106" s="72">
        <v>-256913.36</v>
      </c>
      <c r="J106" s="72">
        <v>213636.16</v>
      </c>
      <c r="K106" s="79">
        <f>IF(ISERROR((H106-I106)/ABS(I106)),"",(H106-I106)/ABS(I106))</f>
        <v>0.83154943752243937</v>
      </c>
      <c r="L106" s="72">
        <v>-342281</v>
      </c>
      <c r="M106" s="82">
        <f t="shared" si="7"/>
        <v>0.12643763457510057</v>
      </c>
      <c r="N106" s="78"/>
    </row>
    <row r="107" spans="1:14" ht="9" x14ac:dyDescent="0.15">
      <c r="A107" s="71" t="s">
        <v>55</v>
      </c>
      <c r="B107" s="72"/>
      <c r="C107" s="72"/>
      <c r="D107" s="72"/>
      <c r="E107" s="81"/>
      <c r="G107" s="71" t="s">
        <v>55</v>
      </c>
      <c r="H107" s="69"/>
      <c r="I107" s="72"/>
      <c r="J107" s="72"/>
      <c r="K107" s="79"/>
      <c r="L107" s="72"/>
      <c r="M107" s="82"/>
      <c r="N107" s="78"/>
    </row>
    <row r="108" spans="1:14" ht="9" x14ac:dyDescent="0.15">
      <c r="A108" s="71" t="s">
        <v>89</v>
      </c>
      <c r="B108" s="72" t="s">
        <v>105</v>
      </c>
      <c r="C108" s="72" t="s">
        <v>105</v>
      </c>
      <c r="D108" s="72" t="s">
        <v>105</v>
      </c>
      <c r="E108" s="81" t="s">
        <v>105</v>
      </c>
      <c r="G108" s="71" t="s">
        <v>8</v>
      </c>
      <c r="H108" s="72">
        <v>2563304.34</v>
      </c>
      <c r="I108" s="72">
        <v>2867074.19</v>
      </c>
      <c r="J108" s="72">
        <v>-303769.84999999998</v>
      </c>
      <c r="K108" s="79">
        <f>IF(ISERROR((H108-I108)/ABS(I108)),"",(H108-I108)/ABS(I108))</f>
        <v>-0.10595116480051746</v>
      </c>
      <c r="L108" s="72">
        <v>5252580</v>
      </c>
      <c r="M108" s="82">
        <f>H108/L108</f>
        <v>0.48800862433318482</v>
      </c>
      <c r="N108" s="78"/>
    </row>
    <row r="109" spans="1:14" ht="9" x14ac:dyDescent="0.15">
      <c r="A109" s="71" t="s">
        <v>5</v>
      </c>
      <c r="B109" s="72"/>
      <c r="C109" s="72"/>
      <c r="D109" s="72"/>
      <c r="E109" s="81"/>
      <c r="G109" s="71" t="s">
        <v>5</v>
      </c>
      <c r="H109" s="72"/>
      <c r="I109" s="72"/>
      <c r="J109" s="72"/>
      <c r="K109" s="79"/>
      <c r="L109" s="72"/>
      <c r="M109" s="82"/>
      <c r="N109" s="78"/>
    </row>
    <row r="110" spans="1:14" ht="9" x14ac:dyDescent="0.15">
      <c r="A110" s="71" t="s">
        <v>87</v>
      </c>
      <c r="B110" s="72" t="s">
        <v>105</v>
      </c>
      <c r="C110" s="72" t="s">
        <v>105</v>
      </c>
      <c r="D110" s="72" t="s">
        <v>105</v>
      </c>
      <c r="E110" s="81" t="s">
        <v>105</v>
      </c>
      <c r="G110" s="71" t="s">
        <v>43</v>
      </c>
      <c r="H110" s="72">
        <v>16388.490000000002</v>
      </c>
      <c r="I110" s="72">
        <v>16920.689999999999</v>
      </c>
      <c r="J110" s="72">
        <v>-532.20000000000005</v>
      </c>
      <c r="K110" s="79">
        <f>IF(ISERROR((H110-I110)/ABS(I110)),"",(H110-I110)/ABS(I110))</f>
        <v>-3.1452618066993551E-2</v>
      </c>
      <c r="L110" s="72">
        <v>38798</v>
      </c>
      <c r="M110" s="82">
        <f t="shared" ref="M110:M111" si="8">H110/L110</f>
        <v>0.42240553636785405</v>
      </c>
      <c r="N110" s="78"/>
    </row>
    <row r="111" spans="1:14" ht="9" x14ac:dyDescent="0.15">
      <c r="A111" s="71" t="s">
        <v>89</v>
      </c>
      <c r="B111" s="72" t="s">
        <v>105</v>
      </c>
      <c r="C111" s="72" t="s">
        <v>105</v>
      </c>
      <c r="D111" s="72" t="s">
        <v>105</v>
      </c>
      <c r="E111" s="81" t="s">
        <v>105</v>
      </c>
      <c r="G111" s="71" t="s">
        <v>8</v>
      </c>
      <c r="H111" s="72">
        <v>2673720.64</v>
      </c>
      <c r="I111" s="72">
        <v>2277010.64</v>
      </c>
      <c r="J111" s="72">
        <v>396710</v>
      </c>
      <c r="K111" s="79">
        <f>IF(ISERROR((H111-I111)/ABS(I111)),"",(H111-I111)/ABS(I111))</f>
        <v>0.17422404315159457</v>
      </c>
      <c r="L111" s="72">
        <v>2862862</v>
      </c>
      <c r="M111" s="82">
        <f t="shared" si="8"/>
        <v>0.93393277077274428</v>
      </c>
      <c r="N111" s="78"/>
    </row>
    <row r="112" spans="1:14" ht="5.0999999999999996" customHeight="1" x14ac:dyDescent="0.15">
      <c r="A112" s="80"/>
      <c r="B112" s="84"/>
      <c r="C112" s="84"/>
      <c r="D112" s="84"/>
      <c r="E112" s="83"/>
      <c r="G112" s="80"/>
      <c r="H112" s="84"/>
      <c r="I112" s="84"/>
      <c r="J112" s="84"/>
      <c r="K112" s="85"/>
      <c r="L112" s="84"/>
      <c r="M112" s="86"/>
      <c r="N112" s="78"/>
    </row>
    <row r="113" spans="1:14" ht="3" customHeight="1" x14ac:dyDescent="0.15">
      <c r="A113" s="71"/>
      <c r="B113" s="72"/>
      <c r="C113" s="72"/>
      <c r="D113" s="72"/>
      <c r="E113" s="81"/>
      <c r="G113" s="71"/>
      <c r="H113" s="72"/>
      <c r="I113" s="72"/>
      <c r="J113" s="72"/>
      <c r="K113" s="79"/>
      <c r="L113" s="72"/>
      <c r="M113" s="82"/>
      <c r="N113" s="78"/>
    </row>
    <row r="114" spans="1:14" s="11" customFormat="1" ht="9" x14ac:dyDescent="0.15">
      <c r="A114" s="73" t="s">
        <v>46</v>
      </c>
      <c r="B114" s="69" t="s">
        <v>105</v>
      </c>
      <c r="C114" s="69" t="s">
        <v>105</v>
      </c>
      <c r="D114" s="69" t="s">
        <v>105</v>
      </c>
      <c r="E114" s="88" t="s">
        <v>105</v>
      </c>
      <c r="G114" s="73" t="s">
        <v>46</v>
      </c>
      <c r="H114" s="69">
        <v>-34941828.439999998</v>
      </c>
      <c r="I114" s="69">
        <v>-29306936.809999999</v>
      </c>
      <c r="J114" s="69">
        <v>-5634891.6299999999</v>
      </c>
      <c r="K114" s="89">
        <f>IF(ISERROR((H114-I114)/ABS(I114)),"",(H114-I114)/ABS(I114))</f>
        <v>-0.19227159994685228</v>
      </c>
      <c r="L114" s="69">
        <v>-44672741</v>
      </c>
      <c r="M114" s="90">
        <f>H114/L114</f>
        <v>0.782173371452627</v>
      </c>
      <c r="N114" s="70"/>
    </row>
    <row r="115" spans="1:14" ht="3" customHeight="1" x14ac:dyDescent="0.15">
      <c r="A115" s="80"/>
      <c r="B115" s="84"/>
      <c r="C115" s="84"/>
      <c r="D115" s="84"/>
      <c r="E115" s="83"/>
      <c r="G115" s="80"/>
      <c r="H115" s="84"/>
      <c r="I115" s="84"/>
      <c r="J115" s="84"/>
      <c r="K115" s="85"/>
      <c r="L115" s="84"/>
      <c r="M115" s="86"/>
      <c r="N115" s="78"/>
    </row>
    <row r="116" spans="1:14" ht="8.1" customHeight="1" x14ac:dyDescent="0.15">
      <c r="A116" s="80"/>
      <c r="B116" s="84"/>
      <c r="C116" s="84"/>
      <c r="D116" s="84"/>
      <c r="E116" s="83"/>
      <c r="G116" s="80"/>
      <c r="H116" s="84"/>
      <c r="I116" s="84"/>
      <c r="J116" s="84"/>
      <c r="K116" s="85"/>
      <c r="L116" s="84"/>
      <c r="M116" s="86"/>
      <c r="N116" s="78"/>
    </row>
    <row r="117" spans="1:14" ht="3" customHeight="1" x14ac:dyDescent="0.15">
      <c r="A117" s="71"/>
      <c r="B117" s="72"/>
      <c r="C117" s="72"/>
      <c r="D117" s="72"/>
      <c r="E117" s="81"/>
      <c r="G117" s="71"/>
      <c r="H117" s="72"/>
      <c r="I117" s="72"/>
      <c r="J117" s="72"/>
      <c r="K117" s="79"/>
      <c r="L117" s="72"/>
      <c r="M117" s="82"/>
      <c r="N117" s="78"/>
    </row>
    <row r="118" spans="1:14" s="11" customFormat="1" ht="9" x14ac:dyDescent="0.15">
      <c r="A118" s="73" t="s">
        <v>83</v>
      </c>
      <c r="B118" s="69" t="s">
        <v>105</v>
      </c>
      <c r="C118" s="69" t="s">
        <v>105</v>
      </c>
      <c r="D118" s="69" t="s">
        <v>105</v>
      </c>
      <c r="E118" s="88" t="s">
        <v>105</v>
      </c>
      <c r="G118" s="73" t="s">
        <v>83</v>
      </c>
      <c r="H118" s="69">
        <v>103698064.84999999</v>
      </c>
      <c r="I118" s="69">
        <v>150253513.53999999</v>
      </c>
      <c r="J118" s="69">
        <v>-46555448.689999998</v>
      </c>
      <c r="K118" s="89">
        <f>IF(ISERROR((H118-I118)/ABS(I118)),"",(H118-I118)/ABS(I118))</f>
        <v>-0.30984599024106124</v>
      </c>
      <c r="L118" s="69">
        <v>242912179</v>
      </c>
      <c r="M118" s="90">
        <f>H118/L118</f>
        <v>0.42689528897602125</v>
      </c>
      <c r="N118" s="70"/>
    </row>
    <row r="119" spans="1:14" ht="3" customHeight="1" x14ac:dyDescent="0.15">
      <c r="A119" s="80"/>
      <c r="B119" s="84"/>
      <c r="C119" s="84"/>
      <c r="D119" s="84"/>
      <c r="E119" s="83"/>
      <c r="G119" s="80"/>
      <c r="H119" s="84"/>
      <c r="I119" s="84"/>
      <c r="J119" s="84"/>
      <c r="K119" s="85"/>
      <c r="L119" s="84"/>
      <c r="M119" s="86"/>
      <c r="N119" s="78"/>
    </row>
    <row r="120" spans="1:14" ht="8.1" customHeight="1" x14ac:dyDescent="0.15">
      <c r="A120" s="77"/>
      <c r="B120" s="84"/>
      <c r="C120" s="84"/>
      <c r="D120" s="84"/>
      <c r="E120" s="83"/>
      <c r="G120" s="76"/>
      <c r="H120" s="84"/>
      <c r="I120" s="84"/>
      <c r="J120" s="84"/>
      <c r="K120" s="85"/>
      <c r="L120" s="84"/>
      <c r="M120" s="86"/>
      <c r="N120" s="78"/>
    </row>
    <row r="121" spans="1:14" ht="3" customHeight="1" x14ac:dyDescent="0.15">
      <c r="A121" s="71"/>
      <c r="B121" s="72"/>
      <c r="C121" s="72"/>
      <c r="D121" s="72"/>
      <c r="E121" s="81"/>
      <c r="G121" s="71"/>
      <c r="H121" s="72"/>
      <c r="I121" s="72"/>
      <c r="J121" s="72"/>
      <c r="K121" s="94"/>
      <c r="L121" s="72"/>
      <c r="M121" s="82"/>
      <c r="N121" s="78"/>
    </row>
    <row r="122" spans="1:14" s="11" customFormat="1" ht="9" x14ac:dyDescent="0.15">
      <c r="A122" s="73" t="s">
        <v>9</v>
      </c>
      <c r="B122" s="69">
        <v>145831167.03</v>
      </c>
      <c r="C122" s="69">
        <v>46318330.450000003</v>
      </c>
      <c r="D122" s="69">
        <v>1830864.22</v>
      </c>
      <c r="E122" s="88">
        <v>101343700.8</v>
      </c>
      <c r="G122" s="73" t="s">
        <v>9</v>
      </c>
      <c r="H122" s="69">
        <v>1574153601.3099999</v>
      </c>
      <c r="I122" s="69">
        <v>1446869114.3599999</v>
      </c>
      <c r="J122" s="69">
        <v>127284486.95</v>
      </c>
      <c r="K122" s="89">
        <f>IF(ISERROR((H122-I122)/ABS(I122)),"",(H122-I122)/ABS(I122))</f>
        <v>8.7972357476372262E-2</v>
      </c>
      <c r="L122" s="69">
        <v>2295522273</v>
      </c>
      <c r="M122" s="90">
        <f>H122/L122</f>
        <v>0.68574965262817988</v>
      </c>
      <c r="N122" s="70"/>
    </row>
    <row r="123" spans="1:14" ht="3" customHeight="1" x14ac:dyDescent="0.15">
      <c r="A123" s="76"/>
      <c r="B123" s="84"/>
      <c r="C123" s="84"/>
      <c r="D123" s="84"/>
      <c r="E123" s="83"/>
      <c r="G123" s="76"/>
      <c r="H123" s="84"/>
      <c r="I123" s="84"/>
      <c r="J123" s="84"/>
      <c r="K123" s="95"/>
      <c r="L123" s="84"/>
      <c r="M123" s="96"/>
      <c r="N123" s="78"/>
    </row>
    <row r="124" spans="1:14" ht="6" customHeight="1" x14ac:dyDescent="0.15">
      <c r="A124" s="78"/>
      <c r="B124" s="97"/>
      <c r="C124" s="97"/>
      <c r="D124" s="97"/>
      <c r="E124" s="97"/>
      <c r="G124" s="78"/>
      <c r="H124" s="97"/>
      <c r="I124" s="97"/>
      <c r="J124" s="97"/>
      <c r="K124" s="78"/>
      <c r="L124" s="97"/>
      <c r="M124" s="78"/>
      <c r="N124" s="78"/>
    </row>
    <row r="125" spans="1:14" ht="9" customHeight="1" x14ac:dyDescent="0.15">
      <c r="A125" s="64" t="s">
        <v>84</v>
      </c>
      <c r="B125" s="65">
        <v>1711029.06</v>
      </c>
      <c r="C125" s="38"/>
      <c r="D125" s="97"/>
      <c r="E125" s="98"/>
      <c r="G125" s="64" t="s">
        <v>84</v>
      </c>
      <c r="H125" s="65">
        <v>9409808.9499999993</v>
      </c>
      <c r="I125" s="38"/>
      <c r="J125" s="97"/>
      <c r="K125" s="78"/>
      <c r="L125" s="97"/>
      <c r="M125" s="78"/>
      <c r="N125" s="78"/>
    </row>
    <row r="126" spans="1:14" ht="9.75" customHeight="1" x14ac:dyDescent="0.15">
      <c r="A126" s="101" t="s">
        <v>145</v>
      </c>
      <c r="B126" s="101"/>
      <c r="C126" s="101"/>
      <c r="D126" s="101"/>
      <c r="E126" s="101"/>
      <c r="F126" s="6"/>
      <c r="G126" s="101" t="str">
        <f>+A126</f>
        <v>Vitoria-Gasteizen, 2018ko URRIAREN 9an / Vitoria-Gasteiz, 9 de OCTUBRE DE 2018</v>
      </c>
      <c r="H126" s="101"/>
      <c r="I126" s="101"/>
      <c r="J126" s="101"/>
      <c r="K126" s="101"/>
      <c r="L126" s="101"/>
      <c r="M126" s="101"/>
    </row>
    <row r="127" spans="1:14" ht="8.1" customHeight="1" x14ac:dyDescent="0.15">
      <c r="A127" s="51"/>
      <c r="B127" s="51"/>
      <c r="C127" s="51"/>
      <c r="D127" s="51"/>
      <c r="E127" s="51"/>
      <c r="F127" s="6"/>
      <c r="G127" s="51"/>
      <c r="H127" s="51"/>
      <c r="I127" s="51"/>
      <c r="J127" s="51"/>
      <c r="K127" s="51"/>
      <c r="L127" s="51"/>
      <c r="M127" s="51"/>
    </row>
    <row r="128" spans="1:14" ht="8.25" customHeight="1" x14ac:dyDescent="0.15">
      <c r="A128" s="99" t="s">
        <v>41</v>
      </c>
      <c r="B128" s="47"/>
      <c r="C128" s="100" t="s">
        <v>42</v>
      </c>
      <c r="D128" s="49"/>
      <c r="E128" s="47"/>
      <c r="G128" s="99" t="s">
        <v>39</v>
      </c>
      <c r="H128" s="52"/>
      <c r="I128" s="48"/>
      <c r="J128" s="68" t="s">
        <v>40</v>
      </c>
      <c r="K128" s="47"/>
      <c r="L128" s="48"/>
      <c r="M128" s="50"/>
    </row>
    <row r="129" spans="1:13" ht="9" customHeight="1" x14ac:dyDescent="0.15">
      <c r="A129" s="99" t="s">
        <v>15</v>
      </c>
      <c r="C129" s="68" t="s">
        <v>93</v>
      </c>
      <c r="D129" s="14"/>
      <c r="E129" s="14"/>
      <c r="G129" s="99" t="s">
        <v>15</v>
      </c>
      <c r="H129" s="14"/>
      <c r="I129" s="14"/>
      <c r="J129" s="68" t="s">
        <v>92</v>
      </c>
      <c r="L129" s="14"/>
    </row>
    <row r="130" spans="1:13" ht="9" customHeight="1" x14ac:dyDescent="0.15">
      <c r="A130" s="99"/>
      <c r="C130" s="68"/>
      <c r="D130" s="14"/>
      <c r="E130" s="14"/>
      <c r="G130" s="99"/>
      <c r="H130" s="14"/>
      <c r="I130" s="14"/>
      <c r="J130" s="68"/>
      <c r="L130" s="14"/>
    </row>
    <row r="131" spans="1:13" ht="9" customHeight="1" x14ac:dyDescent="0.15">
      <c r="A131" s="99"/>
      <c r="C131" s="68"/>
      <c r="D131" s="14"/>
      <c r="E131" s="14"/>
      <c r="G131" s="99"/>
      <c r="H131" s="14"/>
      <c r="I131" s="14"/>
      <c r="J131" s="68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17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  <c r="G238" s="2"/>
      <c r="H238" s="2"/>
      <c r="I238" s="2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2:13" ht="9" x14ac:dyDescent="0.15">
      <c r="L266" s="2"/>
      <c r="M266" s="13"/>
    </row>
  </sheetData>
  <mergeCells count="2">
    <mergeCell ref="A126:E126"/>
    <mergeCell ref="G126:M126"/>
  </mergeCells>
  <printOptions horizontalCentered="1" gridLinesSet="0"/>
  <pageMargins left="0" right="0" top="0" bottom="0" header="0" footer="3.937007874015748E-2"/>
  <pageSetup paperSize="9" scale="84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1265" r:id="rId4">
          <objectPr defaultSize="0" autoPict="0" r:id="rId5">
            <anchor moveWithCells="1" sizeWithCells="1">
              <from>
                <xdr:col>4</xdr:col>
                <xdr:colOff>66675</xdr:colOff>
                <xdr:row>123</xdr:row>
                <xdr:rowOff>57150</xdr:rowOff>
              </from>
              <to>
                <xdr:col>4</xdr:col>
                <xdr:colOff>466725</xdr:colOff>
                <xdr:row>131</xdr:row>
                <xdr:rowOff>66675</xdr:rowOff>
              </to>
            </anchor>
          </objectPr>
        </oleObject>
      </mc:Choice>
      <mc:Fallback>
        <oleObject progId="Word.Picture.8" shapeId="11265" r:id="rId4"/>
      </mc:Fallback>
    </mc:AlternateContent>
    <mc:AlternateContent xmlns:mc="http://schemas.openxmlformats.org/markup-compatibility/2006">
      <mc:Choice Requires="x14">
        <oleObject progId="Word.Picture.8" shapeId="11266" r:id="rId6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371475</xdr:colOff>
                <xdr:row>131</xdr:row>
                <xdr:rowOff>95250</xdr:rowOff>
              </to>
            </anchor>
          </objectPr>
        </oleObject>
      </mc:Choice>
      <mc:Fallback>
        <oleObject progId="Word.Picture.8" shapeId="11266" r:id="rId6"/>
      </mc:Fallback>
    </mc:AlternateContent>
    <mc:AlternateContent xmlns:mc="http://schemas.openxmlformats.org/markup-compatibility/2006">
      <mc:Choice Requires="x14">
        <oleObject progId="Word.Picture.8" shapeId="11267" r:id="rId7">
          <objectPr defaultSize="0" r:id="rId8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0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11267" r:id="rId7"/>
      </mc:Fallback>
    </mc:AlternateContent>
    <mc:AlternateContent xmlns:mc="http://schemas.openxmlformats.org/markup-compatibility/2006">
      <mc:Choice Requires="x14">
        <oleObject progId="Word.Picture.8" shapeId="11268" r:id="rId9">
          <objectPr defaultSize="0" r:id="rId8">
            <anchor moveWithCells="1" sizeWithCells="1">
              <from>
                <xdr:col>6</xdr:col>
                <xdr:colOff>0</xdr:colOff>
                <xdr:row>0</xdr:row>
                <xdr:rowOff>19050</xdr:rowOff>
              </from>
              <to>
                <xdr:col>6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11268" r:id="rId9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34</vt:i4>
      </vt:variant>
    </vt:vector>
  </HeadingPairs>
  <TitlesOfParts>
    <vt:vector size="46" baseType="lpstr">
      <vt:lpstr>01-Enero</vt:lpstr>
      <vt:lpstr>02-Febrero</vt:lpstr>
      <vt:lpstr>03-Marzo</vt:lpstr>
      <vt:lpstr>04-Abril</vt:lpstr>
      <vt:lpstr>05-Mayo</vt:lpstr>
      <vt:lpstr>06-Junio</vt:lpstr>
      <vt:lpstr>07-Julio</vt:lpstr>
      <vt:lpstr>08-Agosto</vt:lpstr>
      <vt:lpstr>09-Septiembre</vt:lpstr>
      <vt:lpstr>10-Octubre</vt:lpstr>
      <vt:lpstr>11-Noviembre</vt:lpstr>
      <vt:lpstr>12-Diciembre</vt:lpstr>
      <vt:lpstr>'01-Enero'!Área_de_impresión</vt:lpstr>
      <vt:lpstr>'02-Febrero'!Área_de_impresión</vt:lpstr>
      <vt:lpstr>'03-Marzo'!Área_de_impresión</vt:lpstr>
      <vt:lpstr>'04-Abril'!Área_de_impresión</vt:lpstr>
      <vt:lpstr>'05-Mayo'!Área_de_impresión</vt:lpstr>
      <vt:lpstr>'06-Junio'!Área_de_impresión</vt:lpstr>
      <vt:lpstr>'07-Julio'!Área_de_impresión</vt:lpstr>
      <vt:lpstr>'08-Agosto'!Área_de_impresión</vt:lpstr>
      <vt:lpstr>'09-Septiembre'!Área_de_impresión</vt:lpstr>
      <vt:lpstr>'10-Octubre'!Área_de_impresión</vt:lpstr>
      <vt:lpstr>'11-Noviembre'!Área_de_impresión</vt:lpstr>
      <vt:lpstr>'12-Diciembre'!Área_de_impresión</vt:lpstr>
      <vt:lpstr>'02-Febrero'!Area_impresion</vt:lpstr>
      <vt:lpstr>'03-Marzo'!Area_impresion</vt:lpstr>
      <vt:lpstr>'04-Abril'!Area_impresion</vt:lpstr>
      <vt:lpstr>'05-Mayo'!Area_impresion</vt:lpstr>
      <vt:lpstr>'06-Junio'!Area_impresion</vt:lpstr>
      <vt:lpstr>'07-Julio'!Area_impresion</vt:lpstr>
      <vt:lpstr>'08-Agosto'!Area_impresion</vt:lpstr>
      <vt:lpstr>'09-Septiembre'!Area_impresion</vt:lpstr>
      <vt:lpstr>'10-Octubre'!Area_impresion</vt:lpstr>
      <vt:lpstr>'11-Noviembre'!Area_impresion</vt:lpstr>
      <vt:lpstr>'12-Diciembre'!Area_impresion</vt:lpstr>
      <vt:lpstr>'02-Febrero'!Print_Area</vt:lpstr>
      <vt:lpstr>'03-Marzo'!Print_Area</vt:lpstr>
      <vt:lpstr>'04-Abril'!Print_Area</vt:lpstr>
      <vt:lpstr>'05-Mayo'!Print_Area</vt:lpstr>
      <vt:lpstr>'06-Junio'!Print_Area</vt:lpstr>
      <vt:lpstr>'07-Julio'!Print_Area</vt:lpstr>
      <vt:lpstr>'08-Agosto'!Print_Area</vt:lpstr>
      <vt:lpstr>'09-Septiembre'!Print_Area</vt:lpstr>
      <vt:lpstr>'10-Octubre'!Print_Area</vt:lpstr>
      <vt:lpstr>'11-Noviembre'!Print_Area</vt:lpstr>
      <vt:lpstr>'12-Diciembre'!Print_Area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Certificado de Recaudación Tributos Concertados</dc:title>
  <dc:subject>Tributos Concertados</dc:subject>
  <dc:creator>Servicio Contabilidad</dc:creator>
  <cp:lastModifiedBy>Larrucea Marijuan, Estibaliz</cp:lastModifiedBy>
  <cp:lastPrinted>2019-01-21T13:43:31Z</cp:lastPrinted>
  <dcterms:created xsi:type="dcterms:W3CDTF">2013-02-28T12:05:45Z</dcterms:created>
  <dcterms:modified xsi:type="dcterms:W3CDTF">2020-02-17T09:28:44Z</dcterms:modified>
</cp:coreProperties>
</file>