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18915" windowHeight="11565"/>
  </bookViews>
  <sheets>
    <sheet name="72- Estadisticas Contratos" sheetId="3" r:id="rId1"/>
  </sheets>
  <definedNames>
    <definedName name="_xlnm.Print_Area" localSheetId="0">'72- Estadisticas Contratos'!$A$1:$K$23</definedName>
  </definedNames>
  <calcPr calcId="145621"/>
</workbook>
</file>

<file path=xl/calcChain.xml><?xml version="1.0" encoding="utf-8"?>
<calcChain xmlns="http://schemas.openxmlformats.org/spreadsheetml/2006/main">
  <c r="G21" i="3" l="1"/>
  <c r="F21" i="3"/>
  <c r="H21" i="3" s="1"/>
  <c r="E21" i="3"/>
  <c r="D21" i="3"/>
  <c r="B21" i="3"/>
  <c r="I20" i="3"/>
  <c r="H20" i="3"/>
  <c r="J20" i="3" s="1"/>
  <c r="H19" i="3"/>
  <c r="C19" i="3"/>
  <c r="I19" i="3" s="1"/>
  <c r="I18" i="3"/>
  <c r="H18" i="3"/>
  <c r="J18" i="3" s="1"/>
  <c r="C18" i="3"/>
  <c r="I17" i="3"/>
  <c r="H17" i="3"/>
  <c r="C17" i="3"/>
  <c r="H16" i="3"/>
  <c r="C16" i="3"/>
  <c r="I16" i="3" s="1"/>
  <c r="H15" i="3"/>
  <c r="J15" i="3" s="1"/>
  <c r="C15" i="3"/>
  <c r="C21" i="3" s="1"/>
  <c r="I14" i="3"/>
  <c r="H14" i="3"/>
  <c r="I13" i="3"/>
  <c r="H13" i="3"/>
  <c r="J13" i="3" s="1"/>
  <c r="I12" i="3"/>
  <c r="H12" i="3"/>
  <c r="I21" i="3" l="1"/>
  <c r="K13" i="3"/>
  <c r="J17" i="3"/>
  <c r="J16" i="3"/>
  <c r="J12" i="3"/>
  <c r="J14" i="3"/>
  <c r="K17" i="3"/>
  <c r="K19" i="3"/>
  <c r="B22" i="3"/>
  <c r="K12" i="3"/>
  <c r="K14" i="3"/>
  <c r="J19" i="3"/>
  <c r="D22" i="3"/>
  <c r="F22" i="3"/>
  <c r="I15" i="3"/>
  <c r="K15" i="3" s="1"/>
  <c r="E22" i="3" l="1"/>
  <c r="K20" i="3"/>
  <c r="G22" i="3"/>
  <c r="K16" i="3"/>
  <c r="C22" i="3"/>
  <c r="K18" i="3"/>
</calcChain>
</file>

<file path=xl/sharedStrings.xml><?xml version="1.0" encoding="utf-8"?>
<sst xmlns="http://schemas.openxmlformats.org/spreadsheetml/2006/main" count="25" uniqueCount="19">
  <si>
    <t>GUZTIRA / TOTAL</t>
  </si>
  <si>
    <t>Diputatu Nagusia / Diputado General</t>
  </si>
  <si>
    <t>Ekonomia Garapenaren eta Lurralde Oreka / Desarrollo Económico y Equilibrio Territorial</t>
  </si>
  <si>
    <t>Ogasun, Finantza eta Aurrekontua / Hacienda, Finanzas y Presupuestos</t>
  </si>
  <si>
    <t>Enplegu, Merkataritza eta Turismo Sustapenaren eta Foru Administrazioa / Fomento del Empleo, Comercio Turismo y Administración Foral</t>
  </si>
  <si>
    <t>Nekazaritza / Agricultura</t>
  </si>
  <si>
    <t>Bide Azpiegituren Eta Mugikortasuna / Infraestructuras Viarias y Movilidad</t>
  </si>
  <si>
    <t>Ingurumen eta Hirigintza / Medio Ambiente y Urbanismo</t>
  </si>
  <si>
    <t>Euskara, Kultura eta Kirola / Euskera, Cultura y Deporte</t>
  </si>
  <si>
    <t>Gizarte Zerbitzuak / Servicios Sociales</t>
  </si>
  <si>
    <t>GUZTIZKO OROKORRA / TOTAL GENERAL</t>
  </si>
  <si>
    <t>KONTRATU TXIKIAK / CONTRATOS MENORES</t>
  </si>
  <si>
    <t>IREKIA / ABIERTO</t>
  </si>
  <si>
    <t>NEGOZIATUA / NEGOCIADO</t>
  </si>
  <si>
    <t>ZENBATEKOA / IMPORTE</t>
  </si>
  <si>
    <t>Kopuru / Número</t>
  </si>
  <si>
    <t>% Guztir
S/Total</t>
  </si>
  <si>
    <t>% Kopur
S/ Núm.</t>
  </si>
  <si>
    <t>% Guztirak/ % Sobre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</si>
</sst>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\ "/>
  </numFmts>
  <fonts count="4" x14ac:knownFonts="1">
    <font>
      <sz val="10"/>
      <name val="Arial"/>
      <family val="2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double">
        <color theme="0" tint="-0.34998626667073579"/>
      </left>
      <right/>
      <top style="thin">
        <color auto="1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24994659260841701"/>
      </bottom>
      <diagonal/>
    </border>
    <border>
      <left style="double">
        <color theme="0" tint="-0.34998626667073579"/>
      </left>
      <right/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indexed="6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theme="0" tint="-0.34998626667073579"/>
      </left>
      <right/>
      <top/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24994659260841701"/>
      </bottom>
      <diagonal/>
    </border>
    <border>
      <left/>
      <right/>
      <top style="thin">
        <color auto="1"/>
      </top>
      <bottom style="thin">
        <color theme="0" tint="-0.34998626667073579"/>
      </bottom>
      <diagonal/>
    </border>
    <border>
      <left/>
      <right style="thin">
        <color auto="1"/>
      </right>
      <top style="thin">
        <color auto="1"/>
      </top>
      <bottom style="thin">
        <color theme="0" tint="-0.34998626667073579"/>
      </bottom>
      <diagonal/>
    </border>
    <border>
      <left style="thin">
        <color indexed="64"/>
      </left>
      <right/>
      <top/>
      <bottom style="thin">
        <color theme="0" tint="-0.34998626667073579"/>
      </bottom>
      <diagonal/>
    </border>
    <border>
      <left style="double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/>
      <top/>
      <bottom/>
      <diagonal/>
    </border>
    <border>
      <left style="double">
        <color theme="0" tint="-0.34998626667073579"/>
      </left>
      <right/>
      <top/>
      <bottom/>
      <diagonal/>
    </border>
    <border>
      <left style="thin">
        <color theme="0" tint="-0.34998626667073579"/>
      </left>
      <right/>
      <top/>
      <bottom/>
      <diagonal/>
    </border>
    <border>
      <left style="thin">
        <color theme="0" tint="-0.34998626667073579"/>
      </left>
      <right style="thin">
        <color indexed="64"/>
      </right>
      <top/>
      <bottom/>
      <diagonal/>
    </border>
    <border>
      <left style="thin">
        <color theme="0" tint="-0.34998626667073579"/>
      </left>
      <right/>
      <top/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vertical="center"/>
    </xf>
    <xf numFmtId="0" fontId="2" fillId="0" borderId="2" xfId="0" applyFont="1" applyBorder="1" applyAlignment="1">
      <alignment horizontal="centerContinuous" vertical="center" wrapText="1"/>
    </xf>
    <xf numFmtId="0" fontId="2" fillId="0" borderId="0" xfId="0" applyFont="1" applyAlignment="1">
      <alignment vertical="center"/>
    </xf>
    <xf numFmtId="164" fontId="3" fillId="3" borderId="4" xfId="0" applyNumberFormat="1" applyFont="1" applyFill="1" applyBorder="1" applyAlignment="1">
      <alignment vertical="center"/>
    </xf>
    <xf numFmtId="0" fontId="3" fillId="0" borderId="0" xfId="0" applyFont="1" applyAlignment="1">
      <alignment vertical="center"/>
    </xf>
    <xf numFmtId="164" fontId="3" fillId="0" borderId="6" xfId="0" applyNumberFormat="1" applyFont="1" applyBorder="1" applyAlignment="1">
      <alignment vertical="center"/>
    </xf>
    <xf numFmtId="164" fontId="3" fillId="3" borderId="6" xfId="0" applyNumberFormat="1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0" xfId="0" applyFont="1" applyBorder="1" applyAlignment="1">
      <alignment horizontal="centerContinuous" vertical="center" wrapText="1"/>
    </xf>
    <xf numFmtId="0" fontId="2" fillId="2" borderId="2" xfId="0" applyFont="1" applyFill="1" applyBorder="1" applyAlignment="1">
      <alignment horizontal="centerContinuous" vertical="center" wrapText="1"/>
    </xf>
    <xf numFmtId="0" fontId="2" fillId="2" borderId="10" xfId="0" applyFont="1" applyFill="1" applyBorder="1" applyAlignment="1">
      <alignment horizontal="centerContinuous" vertical="center" wrapText="1"/>
    </xf>
    <xf numFmtId="0" fontId="2" fillId="2" borderId="11" xfId="0" applyFont="1" applyFill="1" applyBorder="1" applyAlignment="1">
      <alignment horizontal="centerContinuous" vertical="center" wrapText="1"/>
    </xf>
    <xf numFmtId="0" fontId="3" fillId="0" borderId="12" xfId="0" applyFont="1" applyBorder="1" applyAlignment="1">
      <alignment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3" fontId="3" fillId="3" borderId="3" xfId="0" applyNumberFormat="1" applyFont="1" applyFill="1" applyBorder="1" applyAlignment="1">
      <alignment vertical="center" wrapText="1"/>
    </xf>
    <xf numFmtId="3" fontId="3" fillId="3" borderId="16" xfId="0" applyNumberFormat="1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vertical="center"/>
    </xf>
    <xf numFmtId="3" fontId="2" fillId="3" borderId="16" xfId="0" applyNumberFormat="1" applyFont="1" applyFill="1" applyBorder="1" applyAlignment="1">
      <alignment horizontal="center" vertical="center"/>
    </xf>
    <xf numFmtId="10" fontId="2" fillId="3" borderId="16" xfId="0" applyNumberFormat="1" applyFont="1" applyFill="1" applyBorder="1" applyAlignment="1">
      <alignment horizontal="center" vertical="center"/>
    </xf>
    <xf numFmtId="10" fontId="2" fillId="3" borderId="9" xfId="0" applyNumberFormat="1" applyFont="1" applyFill="1" applyBorder="1" applyAlignment="1">
      <alignment horizontal="center" vertical="center"/>
    </xf>
    <xf numFmtId="3" fontId="3" fillId="0" borderId="5" xfId="0" applyNumberFormat="1" applyFont="1" applyBorder="1" applyAlignment="1">
      <alignment vertical="center" wrapText="1"/>
    </xf>
    <xf numFmtId="3" fontId="3" fillId="0" borderId="17" xfId="0" applyNumberFormat="1" applyFont="1" applyBorder="1" applyAlignment="1">
      <alignment horizontal="center" vertical="center"/>
    </xf>
    <xf numFmtId="164" fontId="2" fillId="0" borderId="6" xfId="0" applyNumberFormat="1" applyFont="1" applyBorder="1" applyAlignment="1">
      <alignment vertical="center"/>
    </xf>
    <xf numFmtId="3" fontId="2" fillId="0" borderId="17" xfId="0" applyNumberFormat="1" applyFont="1" applyBorder="1" applyAlignment="1">
      <alignment horizontal="center" vertical="center"/>
    </xf>
    <xf numFmtId="10" fontId="2" fillId="0" borderId="17" xfId="0" applyNumberFormat="1" applyFont="1" applyBorder="1" applyAlignment="1">
      <alignment horizontal="center" vertical="center"/>
    </xf>
    <xf numFmtId="10" fontId="2" fillId="0" borderId="18" xfId="0" applyNumberFormat="1" applyFont="1" applyBorder="1" applyAlignment="1">
      <alignment horizontal="center" vertical="center"/>
    </xf>
    <xf numFmtId="3" fontId="3" fillId="3" borderId="5" xfId="0" applyNumberFormat="1" applyFont="1" applyFill="1" applyBorder="1" applyAlignment="1">
      <alignment vertical="center" wrapText="1"/>
    </xf>
    <xf numFmtId="3" fontId="3" fillId="3" borderId="17" xfId="0" applyNumberFormat="1" applyFont="1" applyFill="1" applyBorder="1" applyAlignment="1">
      <alignment horizontal="center" vertical="center"/>
    </xf>
    <xf numFmtId="164" fontId="2" fillId="3" borderId="6" xfId="0" applyNumberFormat="1" applyFont="1" applyFill="1" applyBorder="1" applyAlignment="1">
      <alignment vertical="center"/>
    </xf>
    <xf numFmtId="3" fontId="2" fillId="3" borderId="17" xfId="0" applyNumberFormat="1" applyFont="1" applyFill="1" applyBorder="1" applyAlignment="1">
      <alignment horizontal="center" vertical="center"/>
    </xf>
    <xf numFmtId="10" fontId="2" fillId="3" borderId="17" xfId="0" applyNumberFormat="1" applyFont="1" applyFill="1" applyBorder="1" applyAlignment="1">
      <alignment horizontal="center" vertical="center"/>
    </xf>
    <xf numFmtId="10" fontId="2" fillId="3" borderId="18" xfId="0" applyNumberFormat="1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 wrapText="1"/>
    </xf>
    <xf numFmtId="164" fontId="2" fillId="2" borderId="20" xfId="0" applyNumberFormat="1" applyFont="1" applyFill="1" applyBorder="1" applyAlignment="1">
      <alignment vertical="center"/>
    </xf>
    <xf numFmtId="1" fontId="2" fillId="2" borderId="21" xfId="0" applyNumberFormat="1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vertical="center"/>
    </xf>
    <xf numFmtId="0" fontId="2" fillId="2" borderId="22" xfId="0" applyFont="1" applyFill="1" applyBorder="1" applyAlignment="1">
      <alignment vertical="center"/>
    </xf>
    <xf numFmtId="0" fontId="2" fillId="2" borderId="7" xfId="0" applyFont="1" applyFill="1" applyBorder="1" applyAlignment="1">
      <alignment horizontal="right" vertical="top"/>
    </xf>
    <xf numFmtId="10" fontId="2" fillId="2" borderId="8" xfId="0" applyNumberFormat="1" applyFont="1" applyFill="1" applyBorder="1" applyAlignment="1">
      <alignment horizontal="center" vertical="top"/>
    </xf>
    <xf numFmtId="10" fontId="2" fillId="2" borderId="23" xfId="0" applyNumberFormat="1" applyFont="1" applyFill="1" applyBorder="1" applyAlignment="1">
      <alignment horizontal="center" vertical="top"/>
    </xf>
    <xf numFmtId="0" fontId="2" fillId="2" borderId="8" xfId="0" applyFont="1" applyFill="1" applyBorder="1" applyAlignment="1">
      <alignment vertical="top"/>
    </xf>
    <xf numFmtId="0" fontId="2" fillId="2" borderId="23" xfId="0" applyFont="1" applyFill="1" applyBorder="1" applyAlignment="1">
      <alignment vertical="top"/>
    </xf>
    <xf numFmtId="0" fontId="2" fillId="2" borderId="24" xfId="0" applyFont="1" applyFill="1" applyBorder="1" applyAlignment="1">
      <alignment vertical="top"/>
    </xf>
    <xf numFmtId="0" fontId="3" fillId="0" borderId="0" xfId="0" applyFont="1" applyAlignment="1">
      <alignment vertical="top"/>
    </xf>
    <xf numFmtId="4" fontId="3" fillId="0" borderId="0" xfId="0" applyNumberFormat="1" applyFont="1" applyAlignment="1">
      <alignment vertical="center"/>
    </xf>
    <xf numFmtId="164" fontId="3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523875</xdr:colOff>
      <xdr:row>0</xdr:row>
      <xdr:rowOff>47625</xdr:rowOff>
    </xdr:from>
    <xdr:to>
      <xdr:col>10</xdr:col>
      <xdr:colOff>628650</xdr:colOff>
      <xdr:row>3</xdr:row>
      <xdr:rowOff>114300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7534275" y="47625"/>
          <a:ext cx="2266950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38100</xdr:colOff>
      <xdr:row>3</xdr:row>
      <xdr:rowOff>161925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6217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257175</xdr:colOff>
      <xdr:row>4</xdr:row>
      <xdr:rowOff>104775</xdr:rowOff>
    </xdr:from>
    <xdr:to>
      <xdr:col>7</xdr:col>
      <xdr:colOff>238124</xdr:colOff>
      <xdr:row>7</xdr:row>
      <xdr:rowOff>66675</xdr:rowOff>
    </xdr:to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2381250" y="866775"/>
          <a:ext cx="4867274" cy="533400"/>
        </a:xfrm>
        <a:prstGeom prst="rect">
          <a:avLst/>
        </a:prstGeom>
        <a:solidFill>
          <a:schemeClr val="bg1">
            <a:lumMod val="95000"/>
          </a:schemeClr>
        </a:solidFill>
        <a:ln w="15875">
          <a:solidFill>
            <a:schemeClr val="tx1"/>
          </a:solidFill>
          <a:miter lim="800000"/>
          <a:headEnd/>
          <a:tailEnd/>
        </a:ln>
        <a:effectLst>
          <a:outerShdw dist="35921" dir="2700000" algn="ctr" rotWithShape="0">
            <a:schemeClr val="bg1">
              <a:lumMod val="50000"/>
            </a:schemeClr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KONTRATUEN BURUZ DATU ESTADISTIKOAK – 2016KO EKITALDIA / </a:t>
          </a:r>
          <a:b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</a:b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DATOS ESTADÍSTICOS SOBRE CONTRATOS </a:t>
          </a:r>
          <a:r>
            <a:rPr lang="es-ES" sz="1000" b="1" i="0" baseline="0">
              <a:effectLst/>
              <a:latin typeface="+mn-lt"/>
              <a:ea typeface="+mn-ea"/>
              <a:cs typeface="+mn-cs"/>
            </a:rPr>
            <a:t>–</a:t>
          </a: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EJERCICIO 2016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0:K29"/>
  <sheetViews>
    <sheetView showZeros="0" tabSelected="1" workbookViewId="0">
      <selection activeCell="K6" sqref="K6"/>
    </sheetView>
  </sheetViews>
  <sheetFormatPr baseColWidth="10" defaultRowHeight="15" x14ac:dyDescent="0.2"/>
  <cols>
    <col min="1" max="1" width="31.85546875" style="1" customWidth="1"/>
    <col min="2" max="2" width="15.7109375" style="1" customWidth="1"/>
    <col min="3" max="3" width="8.7109375" style="1" customWidth="1"/>
    <col min="4" max="4" width="15.7109375" style="1" customWidth="1"/>
    <col min="5" max="5" width="8.7109375" style="1" customWidth="1"/>
    <col min="6" max="6" width="15.7109375" style="1" customWidth="1"/>
    <col min="7" max="7" width="8.7109375" style="1" customWidth="1"/>
    <col min="8" max="8" width="15.7109375" style="1" customWidth="1"/>
    <col min="9" max="11" width="8.7109375" style="1" customWidth="1"/>
    <col min="12" max="16384" width="11.42578125" style="1"/>
  </cols>
  <sheetData>
    <row r="10" spans="1:11" s="3" customFormat="1" ht="35.25" customHeight="1" x14ac:dyDescent="0.2">
      <c r="A10" s="8"/>
      <c r="B10" s="2" t="s">
        <v>11</v>
      </c>
      <c r="C10" s="9"/>
      <c r="D10" s="2" t="s">
        <v>12</v>
      </c>
      <c r="E10" s="9"/>
      <c r="F10" s="2" t="s">
        <v>13</v>
      </c>
      <c r="G10" s="9"/>
      <c r="H10" s="10" t="s">
        <v>0</v>
      </c>
      <c r="I10" s="11"/>
      <c r="J10" s="11"/>
      <c r="K10" s="12"/>
    </row>
    <row r="11" spans="1:11" s="5" customFormat="1" ht="25.5" x14ac:dyDescent="0.2">
      <c r="A11" s="13"/>
      <c r="B11" s="14" t="s">
        <v>14</v>
      </c>
      <c r="C11" s="15" t="s">
        <v>15</v>
      </c>
      <c r="D11" s="14" t="s">
        <v>14</v>
      </c>
      <c r="E11" s="15" t="s">
        <v>15</v>
      </c>
      <c r="F11" s="14" t="s">
        <v>14</v>
      </c>
      <c r="G11" s="15" t="s">
        <v>15</v>
      </c>
      <c r="H11" s="16" t="s">
        <v>14</v>
      </c>
      <c r="I11" s="17" t="s">
        <v>15</v>
      </c>
      <c r="J11" s="17" t="s">
        <v>16</v>
      </c>
      <c r="K11" s="18" t="s">
        <v>17</v>
      </c>
    </row>
    <row r="12" spans="1:11" s="5" customFormat="1" ht="26.1" customHeight="1" x14ac:dyDescent="0.2">
      <c r="A12" s="19" t="s">
        <v>1</v>
      </c>
      <c r="B12" s="4">
        <v>360188.37</v>
      </c>
      <c r="C12" s="20">
        <v>18</v>
      </c>
      <c r="D12" s="4">
        <v>1193795.8999999999</v>
      </c>
      <c r="E12" s="20">
        <v>1</v>
      </c>
      <c r="F12" s="4">
        <v>135219</v>
      </c>
      <c r="G12" s="20">
        <v>3</v>
      </c>
      <c r="H12" s="21">
        <f>+F12+D12+B12</f>
        <v>1689203.27</v>
      </c>
      <c r="I12" s="22">
        <f>+G12+E12+C12</f>
        <v>22</v>
      </c>
      <c r="J12" s="23">
        <f>+H12/$H$21</f>
        <v>3.9902977218415091E-2</v>
      </c>
      <c r="K12" s="24">
        <f>+I12/$I$21</f>
        <v>4.6413502109704644E-2</v>
      </c>
    </row>
    <row r="13" spans="1:11" s="5" customFormat="1" ht="41.25" customHeight="1" x14ac:dyDescent="0.2">
      <c r="A13" s="25" t="s">
        <v>2</v>
      </c>
      <c r="B13" s="6">
        <v>202478.01</v>
      </c>
      <c r="C13" s="26">
        <v>13</v>
      </c>
      <c r="D13" s="6">
        <v>2494153.09</v>
      </c>
      <c r="E13" s="26">
        <v>3</v>
      </c>
      <c r="F13" s="6">
        <v>157684</v>
      </c>
      <c r="G13" s="26">
        <v>4</v>
      </c>
      <c r="H13" s="27">
        <f t="shared" ref="H13:I21" si="0">+F13+D13+B13</f>
        <v>2854315.0999999996</v>
      </c>
      <c r="I13" s="28">
        <f t="shared" si="0"/>
        <v>20</v>
      </c>
      <c r="J13" s="29">
        <f t="shared" ref="J13:J20" si="1">+H13/$H$21</f>
        <v>6.7425674832773785E-2</v>
      </c>
      <c r="K13" s="30">
        <f t="shared" ref="K13:K20" si="2">+I13/$I$21</f>
        <v>4.2194092827004218E-2</v>
      </c>
    </row>
    <row r="14" spans="1:11" s="5" customFormat="1" ht="26.1" customHeight="1" x14ac:dyDescent="0.2">
      <c r="A14" s="31" t="s">
        <v>3</v>
      </c>
      <c r="B14" s="7">
        <v>135980.28</v>
      </c>
      <c r="C14" s="32">
        <v>9</v>
      </c>
      <c r="D14" s="7">
        <v>772046.05</v>
      </c>
      <c r="E14" s="32">
        <v>5</v>
      </c>
      <c r="F14" s="7">
        <v>1207897.5</v>
      </c>
      <c r="G14" s="32">
        <v>2</v>
      </c>
      <c r="H14" s="33">
        <f t="shared" si="0"/>
        <v>2115923.83</v>
      </c>
      <c r="I14" s="34">
        <f t="shared" si="0"/>
        <v>16</v>
      </c>
      <c r="J14" s="35">
        <f t="shared" si="1"/>
        <v>4.9983126296216325E-2</v>
      </c>
      <c r="K14" s="36">
        <f t="shared" si="2"/>
        <v>3.3755274261603373E-2</v>
      </c>
    </row>
    <row r="15" spans="1:11" s="5" customFormat="1" ht="57" customHeight="1" x14ac:dyDescent="0.2">
      <c r="A15" s="25" t="s">
        <v>4</v>
      </c>
      <c r="B15" s="6">
        <v>1110677.73</v>
      </c>
      <c r="C15" s="26">
        <f>10+10+9+10+9+9+9+9+8</f>
        <v>83</v>
      </c>
      <c r="D15" s="6">
        <v>6360759.4400000004</v>
      </c>
      <c r="E15" s="26">
        <v>43</v>
      </c>
      <c r="F15" s="6">
        <v>1288135.8600000001</v>
      </c>
      <c r="G15" s="26">
        <v>10</v>
      </c>
      <c r="H15" s="27">
        <f t="shared" si="0"/>
        <v>8759573.0300000012</v>
      </c>
      <c r="I15" s="28">
        <f t="shared" si="0"/>
        <v>136</v>
      </c>
      <c r="J15" s="29">
        <f t="shared" si="1"/>
        <v>0.20692183662368432</v>
      </c>
      <c r="K15" s="30">
        <f t="shared" si="2"/>
        <v>0.28691983122362869</v>
      </c>
    </row>
    <row r="16" spans="1:11" s="5" customFormat="1" ht="26.1" customHeight="1" x14ac:dyDescent="0.2">
      <c r="A16" s="31" t="s">
        <v>5</v>
      </c>
      <c r="B16" s="7">
        <v>567805.80000000005</v>
      </c>
      <c r="C16" s="32">
        <f>8+9+9+6</f>
        <v>32</v>
      </c>
      <c r="D16" s="7">
        <v>4021259.97</v>
      </c>
      <c r="E16" s="32">
        <v>2</v>
      </c>
      <c r="F16" s="7">
        <v>618527.19999999995</v>
      </c>
      <c r="G16" s="32">
        <v>11</v>
      </c>
      <c r="H16" s="33">
        <f t="shared" si="0"/>
        <v>5207592.97</v>
      </c>
      <c r="I16" s="34">
        <f t="shared" si="0"/>
        <v>45</v>
      </c>
      <c r="J16" s="35">
        <f t="shared" si="1"/>
        <v>0.12301566503875437</v>
      </c>
      <c r="K16" s="36">
        <f t="shared" si="2"/>
        <v>9.49367088607595E-2</v>
      </c>
    </row>
    <row r="17" spans="1:11" s="5" customFormat="1" ht="30.75" customHeight="1" x14ac:dyDescent="0.2">
      <c r="A17" s="25" t="s">
        <v>6</v>
      </c>
      <c r="B17" s="6">
        <v>240162.63</v>
      </c>
      <c r="C17" s="26">
        <f>1+9+4</f>
        <v>14</v>
      </c>
      <c r="D17" s="6">
        <v>9435427.5999999996</v>
      </c>
      <c r="E17" s="26">
        <v>11</v>
      </c>
      <c r="F17" s="6">
        <v>1572933.65</v>
      </c>
      <c r="G17" s="26">
        <v>13</v>
      </c>
      <c r="H17" s="27">
        <f t="shared" si="0"/>
        <v>11248523.880000001</v>
      </c>
      <c r="I17" s="28">
        <f t="shared" si="0"/>
        <v>38</v>
      </c>
      <c r="J17" s="29">
        <f t="shared" si="1"/>
        <v>0.2657167435654077</v>
      </c>
      <c r="K17" s="30">
        <f t="shared" si="2"/>
        <v>8.0168776371308023E-2</v>
      </c>
    </row>
    <row r="18" spans="1:11" s="5" customFormat="1" ht="26.1" customHeight="1" x14ac:dyDescent="0.2">
      <c r="A18" s="31" t="s">
        <v>7</v>
      </c>
      <c r="B18" s="7">
        <v>2070371.74</v>
      </c>
      <c r="C18" s="32">
        <f>3+9+9+9+9+9+9+10+9+9+2</f>
        <v>87</v>
      </c>
      <c r="D18" s="7">
        <v>4050241.27</v>
      </c>
      <c r="E18" s="32">
        <v>14</v>
      </c>
      <c r="F18" s="7">
        <v>2308088.2200000002</v>
      </c>
      <c r="G18" s="32">
        <v>22</v>
      </c>
      <c r="H18" s="33">
        <f t="shared" si="0"/>
        <v>8428701.2300000004</v>
      </c>
      <c r="I18" s="34">
        <f t="shared" si="0"/>
        <v>123</v>
      </c>
      <c r="J18" s="35">
        <f t="shared" si="1"/>
        <v>0.19910586199700955</v>
      </c>
      <c r="K18" s="36">
        <f t="shared" si="2"/>
        <v>0.25949367088607594</v>
      </c>
    </row>
    <row r="19" spans="1:11" s="5" customFormat="1" ht="26.1" customHeight="1" x14ac:dyDescent="0.2">
      <c r="A19" s="25" t="s">
        <v>8</v>
      </c>
      <c r="B19" s="6">
        <v>848016.78</v>
      </c>
      <c r="C19" s="26">
        <f>2+5+9+10+9+8+9</f>
        <v>52</v>
      </c>
      <c r="D19" s="6">
        <v>546511.43999999994</v>
      </c>
      <c r="E19" s="26">
        <v>10</v>
      </c>
      <c r="F19" s="6">
        <v>634401.28000000003</v>
      </c>
      <c r="G19" s="26">
        <v>12</v>
      </c>
      <c r="H19" s="27">
        <f t="shared" si="0"/>
        <v>2028929.5</v>
      </c>
      <c r="I19" s="28">
        <f t="shared" si="0"/>
        <v>74</v>
      </c>
      <c r="J19" s="29">
        <f t="shared" si="1"/>
        <v>4.7928114427738658E-2</v>
      </c>
      <c r="K19" s="30">
        <f t="shared" si="2"/>
        <v>0.15611814345991562</v>
      </c>
    </row>
    <row r="20" spans="1:11" s="5" customFormat="1" ht="26.1" customHeight="1" x14ac:dyDescent="0.2">
      <c r="A20" s="31" t="s">
        <v>9</v>
      </c>
      <c r="B20" s="7"/>
      <c r="C20" s="32"/>
      <c r="D20" s="7"/>
      <c r="E20" s="32"/>
      <c r="F20" s="7"/>
      <c r="G20" s="32"/>
      <c r="H20" s="33">
        <f t="shared" si="0"/>
        <v>0</v>
      </c>
      <c r="I20" s="34">
        <f t="shared" si="0"/>
        <v>0</v>
      </c>
      <c r="J20" s="35">
        <f t="shared" si="1"/>
        <v>0</v>
      </c>
      <c r="K20" s="36">
        <f t="shared" si="2"/>
        <v>0</v>
      </c>
    </row>
    <row r="21" spans="1:11" s="3" customFormat="1" ht="35.1" customHeight="1" x14ac:dyDescent="0.2">
      <c r="A21" s="37" t="s">
        <v>10</v>
      </c>
      <c r="B21" s="38">
        <f>SUM(B12:B20)</f>
        <v>5535681.3400000008</v>
      </c>
      <c r="C21" s="39">
        <f t="shared" ref="C21:G21" si="3">SUM(C12:C20)</f>
        <v>308</v>
      </c>
      <c r="D21" s="38">
        <f t="shared" si="3"/>
        <v>28874194.760000002</v>
      </c>
      <c r="E21" s="39">
        <f t="shared" si="3"/>
        <v>89</v>
      </c>
      <c r="F21" s="38">
        <f t="shared" si="3"/>
        <v>7922886.7100000018</v>
      </c>
      <c r="G21" s="39">
        <f t="shared" si="3"/>
        <v>77</v>
      </c>
      <c r="H21" s="38">
        <f t="shared" si="0"/>
        <v>42332762.81000001</v>
      </c>
      <c r="I21" s="39">
        <f t="shared" si="0"/>
        <v>474</v>
      </c>
      <c r="J21" s="40"/>
      <c r="K21" s="41"/>
    </row>
    <row r="22" spans="1:11" s="48" customFormat="1" ht="18" customHeight="1" x14ac:dyDescent="0.2">
      <c r="A22" s="42" t="s">
        <v>18</v>
      </c>
      <c r="B22" s="43">
        <f>+B21/H21</f>
        <v>0.13076588846434423</v>
      </c>
      <c r="C22" s="44">
        <f>+C21/I21</f>
        <v>0.64978902953586493</v>
      </c>
      <c r="D22" s="43">
        <f>+D21/H21</f>
        <v>0.68207678505640146</v>
      </c>
      <c r="E22" s="44">
        <f>+E21/I21</f>
        <v>0.18776371308016879</v>
      </c>
      <c r="F22" s="43">
        <f>+F21/H21</f>
        <v>0.18715732647925418</v>
      </c>
      <c r="G22" s="44">
        <f>+G21/I21</f>
        <v>0.16244725738396623</v>
      </c>
      <c r="H22" s="45"/>
      <c r="I22" s="46"/>
      <c r="J22" s="46"/>
      <c r="K22" s="47"/>
    </row>
    <row r="23" spans="1:11" s="5" customFormat="1" ht="12.75" x14ac:dyDescent="0.2"/>
    <row r="24" spans="1:11" s="5" customFormat="1" ht="12.75" x14ac:dyDescent="0.2"/>
    <row r="25" spans="1:11" s="5" customFormat="1" ht="12.75" x14ac:dyDescent="0.2">
      <c r="D25" s="49"/>
    </row>
    <row r="26" spans="1:11" s="5" customFormat="1" ht="12.75" x14ac:dyDescent="0.2"/>
    <row r="27" spans="1:11" s="5" customFormat="1" ht="12.75" x14ac:dyDescent="0.2">
      <c r="D27" s="50"/>
    </row>
    <row r="28" spans="1:11" s="5" customFormat="1" ht="12.75" x14ac:dyDescent="0.2"/>
    <row r="29" spans="1:11" s="5" customFormat="1" ht="12.75" x14ac:dyDescent="0.2"/>
  </sheetData>
  <printOptions horizontalCentered="1"/>
  <pageMargins left="0.31496062992125984" right="0.31496062992125984" top="0.31496062992125984" bottom="0.31496062992125984" header="0.31496062992125984" footer="0.31496062992125984"/>
  <pageSetup paperSize="9" scale="9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72- Estadisticas Contratos</vt:lpstr>
      <vt:lpstr>'72- Estadisticas Contratos'!Área_de_impresión</vt:lpstr>
    </vt:vector>
  </TitlesOfParts>
  <Company>DFA-AFA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erodriguez</dc:creator>
  <cp:lastModifiedBy>DFA</cp:lastModifiedBy>
  <cp:lastPrinted>2017-09-01T07:51:52Z</cp:lastPrinted>
  <dcterms:created xsi:type="dcterms:W3CDTF">2017-04-24T11:48:55Z</dcterms:created>
  <dcterms:modified xsi:type="dcterms:W3CDTF">2017-11-09T11:40:45Z</dcterms:modified>
</cp:coreProperties>
</file>