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drawings/drawing3.xml" ContentType="application/vnd.openxmlformats-officedocument.drawing+xml"/>
  <Override PartName="/xl/customProperty5.bin" ContentType="application/vnd.openxmlformats-officedocument.spreadsheetml.customProperty"/>
  <Override PartName="/xl/drawings/drawing4.xml" ContentType="application/vnd.openxmlformats-officedocument.drawing+xml"/>
  <Override PartName="/xl/customProperty6.bin" ContentType="application/vnd.openxmlformats-officedocument.spreadsheetml.customProperty"/>
  <Override PartName="/xl/drawings/drawing5.xml" ContentType="application/vnd.openxmlformats-officedocument.drawing+xml"/>
  <Override PartName="/xl/customProperty7.bin" ContentType="application/vnd.openxmlformats-officedocument.spreadsheetml.customProperty"/>
  <Override PartName="/xl/drawings/drawing6.xml" ContentType="application/vnd.openxmlformats-officedocument.drawing+xml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ustomProperty9.bin" ContentType="application/vnd.openxmlformats-officedocument.spreadsheetml.customProperty"/>
  <Override PartName="/xl/comments1.xml" ContentType="application/vnd.openxmlformats-officedocument.spreadsheetml.comments+xml"/>
  <Override PartName="/xl/customProperty1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2 Estabilidad presupuestaria\"/>
    </mc:Choice>
  </mc:AlternateContent>
  <xr:revisionPtr revIDLastSave="0" documentId="13_ncr:1_{087AAA6F-D5EA-4DA1-BB1E-F21AF21ACAE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sumen" sheetId="19" r:id="rId1"/>
    <sheet name="Total Consolidado" sheetId="12" r:id="rId2"/>
    <sheet name="Total Consolidado-Sin Tfcias In" sheetId="44" r:id="rId3"/>
    <sheet name="Total Individualizado- DFA" sheetId="13" r:id="rId4"/>
    <sheet name="Total Individualizado-OOAA" sheetId="7" r:id="rId5"/>
    <sheet name="Total Individualizado-SSPP" sheetId="8" r:id="rId6"/>
    <sheet name="Total Individualizado-Fundacion" sheetId="9" r:id="rId7"/>
    <sheet name="TOTALES CAPITULOS" sheetId="21" state="hidden" r:id="rId8"/>
    <sheet name="Tfcias. Internas" sheetId="29" state="hidden" r:id="rId9"/>
  </sheets>
  <definedNames>
    <definedName name="\a" localSheetId="0">#REF!</definedName>
    <definedName name="\a" localSheetId="7">#REF!</definedName>
    <definedName name="\a">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Resumen!$A$2:$H$30</definedName>
    <definedName name="_xlnm.Print_Area" localSheetId="1">'Total Consolidado'!$A$1:$F$44</definedName>
    <definedName name="_xlnm.Print_Area" localSheetId="2">'Total Consolidado-Sin Tfcias In'!$A$1:$F$44</definedName>
    <definedName name="_xlnm.Print_Area" localSheetId="3">'Total Individualizado- DFA'!$A$1:$E$42</definedName>
    <definedName name="_xlnm.Print_Area" localSheetId="6">'Total Individualizado-Fundacion'!$A$1:$H$40</definedName>
    <definedName name="_xlnm.Print_Area" localSheetId="4">'Total Individualizado-OOAA'!$A$1:$J$42</definedName>
    <definedName name="_xlnm.Print_Area" localSheetId="5">'Total Individualizado-SSPP'!$A$1:$I$40</definedName>
    <definedName name="_xlnm.Print_Area" localSheetId="7">'TOTALES CAPITULOS'!$B$9:$H$38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>#REF!</definedName>
    <definedName name="Rg" comment="Recaudacion de Gipuzkoa">#REF!</definedName>
    <definedName name="SAPCrosstab2">#REF!</definedName>
    <definedName name="SAPCrosstab3">#REF!</definedName>
    <definedName name="SAPCrosstab4">#REF!</definedName>
    <definedName name="Títulos_a_imprimir_IM" localSheetId="0">#REF!</definedName>
    <definedName name="Títulos_a_imprimir_IM">#REF!</definedName>
    <definedName name="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29" l="1"/>
  <c r="F26" i="29"/>
  <c r="F25" i="29"/>
  <c r="F24" i="29"/>
  <c r="F23" i="29"/>
  <c r="F16" i="29"/>
  <c r="N9" i="8"/>
  <c r="F17" i="21" s="1"/>
  <c r="D35" i="21"/>
  <c r="H35" i="21" s="1"/>
  <c r="J35" i="21" s="1"/>
  <c r="D30" i="21"/>
  <c r="E21" i="21"/>
  <c r="E20" i="21"/>
  <c r="D20" i="21"/>
  <c r="D12" i="21"/>
  <c r="H12" i="21" s="1"/>
  <c r="J13" i="7"/>
  <c r="I13" i="7"/>
  <c r="J34" i="21"/>
  <c r="I40" i="8"/>
  <c r="H34" i="21"/>
  <c r="H12" i="9"/>
  <c r="H13" i="19"/>
  <c r="G23" i="21"/>
  <c r="F23" i="21"/>
  <c r="F16" i="21"/>
  <c r="D31" i="21"/>
  <c r="G37" i="21"/>
  <c r="F37" i="21"/>
  <c r="F17" i="7"/>
  <c r="F16" i="7"/>
  <c r="J17" i="7"/>
  <c r="J16" i="7"/>
  <c r="E32" i="21"/>
  <c r="E31" i="21"/>
  <c r="E35" i="21"/>
  <c r="E28" i="21"/>
  <c r="E33" i="21"/>
  <c r="E29" i="21"/>
  <c r="G16" i="21"/>
  <c r="D32" i="21"/>
  <c r="H32" i="21"/>
  <c r="J32" i="21" s="1"/>
  <c r="M3" i="8"/>
  <c r="D16" i="21"/>
  <c r="D21" i="21"/>
  <c r="D22" i="21"/>
  <c r="H33" i="21"/>
  <c r="J33" i="21" s="1"/>
  <c r="D28" i="21"/>
  <c r="H31" i="21" l="1"/>
  <c r="J31" i="21" s="1"/>
  <c r="B28" i="29"/>
  <c r="F17" i="29"/>
  <c r="F22" i="29"/>
  <c r="D29" i="21"/>
  <c r="H29" i="21" s="1"/>
  <c r="J29" i="21" s="1"/>
  <c r="E14" i="21"/>
  <c r="D23" i="8"/>
  <c r="H23" i="8"/>
  <c r="F23" i="8"/>
  <c r="N7" i="8"/>
  <c r="F15" i="21" s="1"/>
  <c r="M5" i="8"/>
  <c r="F21" i="21" s="1"/>
  <c r="M8" i="8"/>
  <c r="F24" i="21" s="1"/>
  <c r="M6" i="8"/>
  <c r="F22" i="21" s="1"/>
  <c r="M6" i="9"/>
  <c r="G14" i="21" s="1"/>
  <c r="L3" i="9"/>
  <c r="L5" i="9"/>
  <c r="G21" i="21" s="1"/>
  <c r="H21" i="21" s="1"/>
  <c r="L8" i="9"/>
  <c r="G24" i="21" s="1"/>
  <c r="D23" i="21"/>
  <c r="D36" i="21"/>
  <c r="H36" i="21" s="1"/>
  <c r="J36" i="21" s="1"/>
  <c r="D15" i="21"/>
  <c r="I18" i="21"/>
  <c r="D17" i="21"/>
  <c r="D18" i="21" s="1"/>
  <c r="E17" i="21"/>
  <c r="F21" i="29"/>
  <c r="E30" i="21"/>
  <c r="E37" i="21" s="1"/>
  <c r="F19" i="21"/>
  <c r="F25" i="21" s="1"/>
  <c r="F14" i="29"/>
  <c r="F27" i="29"/>
  <c r="D14" i="21"/>
  <c r="D13" i="21"/>
  <c r="I25" i="21"/>
  <c r="I26" i="21" s="1"/>
  <c r="F15" i="29"/>
  <c r="F19" i="29"/>
  <c r="F20" i="29"/>
  <c r="F18" i="29"/>
  <c r="E28" i="29"/>
  <c r="D24" i="21"/>
  <c r="E15" i="21"/>
  <c r="E16" i="21"/>
  <c r="H16" i="21" s="1"/>
  <c r="E22" i="21"/>
  <c r="E24" i="21"/>
  <c r="C23" i="8"/>
  <c r="G23" i="8"/>
  <c r="E23" i="8"/>
  <c r="N6" i="8"/>
  <c r="F14" i="21" s="1"/>
  <c r="M4" i="8"/>
  <c r="L4" i="9"/>
  <c r="G20" i="21" s="1"/>
  <c r="J12" i="21"/>
  <c r="D37" i="21"/>
  <c r="D11" i="21"/>
  <c r="H11" i="21" s="1"/>
  <c r="F13" i="29"/>
  <c r="D28" i="29"/>
  <c r="F20" i="21"/>
  <c r="H28" i="21"/>
  <c r="G19" i="21"/>
  <c r="D19" i="21"/>
  <c r="E13" i="21"/>
  <c r="E19" i="21"/>
  <c r="E23" i="21"/>
  <c r="M7" i="9"/>
  <c r="G15" i="21" s="1"/>
  <c r="M9" i="9"/>
  <c r="G17" i="21" s="1"/>
  <c r="L6" i="9"/>
  <c r="G22" i="21" s="1"/>
  <c r="M10" i="8" l="1"/>
  <c r="H24" i="21"/>
  <c r="J24" i="21"/>
  <c r="N5" i="8"/>
  <c r="N10" i="8" s="1"/>
  <c r="H17" i="21"/>
  <c r="H15" i="21"/>
  <c r="H23" i="21"/>
  <c r="E18" i="21"/>
  <c r="E26" i="21" s="1"/>
  <c r="E38" i="21" s="1"/>
  <c r="H14" i="21"/>
  <c r="J14" i="21" s="1"/>
  <c r="F28" i="29"/>
  <c r="H22" i="21"/>
  <c r="J22" i="21" s="1"/>
  <c r="H20" i="21"/>
  <c r="J20" i="21" s="1"/>
  <c r="H30" i="21"/>
  <c r="J30" i="21" s="1"/>
  <c r="J11" i="21"/>
  <c r="J23" i="21"/>
  <c r="L10" i="9"/>
  <c r="E25" i="21"/>
  <c r="H19" i="21"/>
  <c r="D25" i="21"/>
  <c r="D26" i="21" s="1"/>
  <c r="D38" i="21" s="1"/>
  <c r="G25" i="21"/>
  <c r="M5" i="9"/>
  <c r="J16" i="21"/>
  <c r="J28" i="21"/>
  <c r="H37" i="21"/>
  <c r="J21" i="21"/>
  <c r="N11" i="8" l="1"/>
  <c r="F13" i="21"/>
  <c r="F18" i="21" s="1"/>
  <c r="F26" i="21" s="1"/>
  <c r="F38" i="21" s="1"/>
  <c r="J17" i="21"/>
  <c r="J15" i="21"/>
  <c r="J19" i="21"/>
  <c r="H25" i="21"/>
  <c r="J37" i="21"/>
  <c r="G13" i="21"/>
  <c r="G18" i="21" s="1"/>
  <c r="G26" i="21" s="1"/>
  <c r="G38" i="21" s="1"/>
  <c r="M10" i="9"/>
  <c r="J25" i="21" l="1"/>
  <c r="H13" i="21"/>
  <c r="J13" i="21" l="1"/>
  <c r="H18" i="21"/>
  <c r="H26" i="21" s="1"/>
  <c r="H38" i="21" s="1"/>
  <c r="J18" i="21" l="1"/>
  <c r="J26" i="21" s="1"/>
  <c r="J38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erodriguez</author>
  </authors>
  <commentList>
    <comment ref="I10" authorId="0" shapeId="0" xr:uid="{32D06463-7FC9-4696-8633-07E0691E2913}">
      <text>
        <r>
          <rPr>
            <sz val="9"/>
            <color indexed="81"/>
            <rFont val="Tahoma"/>
            <family val="2"/>
          </rPr>
          <t>Se minoran las tfcias. internas que se hacen a través del cap. 8 de gastos de DFA.
Se minoran los ingresos de los entes de estas cantidades recibidas</t>
        </r>
      </text>
    </comment>
  </commentList>
</comments>
</file>

<file path=xl/sharedStrings.xml><?xml version="1.0" encoding="utf-8"?>
<sst xmlns="http://schemas.openxmlformats.org/spreadsheetml/2006/main" count="284" uniqueCount="158">
  <si>
    <t>Trabajos previsto realizar por la empresa para su activo</t>
  </si>
  <si>
    <t>Ingresos de participaciones en instrumentos de patrimonio (dividendos)</t>
  </si>
  <si>
    <t>Impuesto de sociedades</t>
  </si>
  <si>
    <t>Otros impuestos</t>
  </si>
  <si>
    <t>Aplicación de Provisiones</t>
  </si>
  <si>
    <t>Inversiones efectuadas por cuenta de Administraciones y Entidades Públicas</t>
  </si>
  <si>
    <t>Zuzeneko zergak / Impuestos directos</t>
  </si>
  <si>
    <t>Zeharkako zergak / Impuestos indirectos</t>
  </si>
  <si>
    <t>Tasa eta prezio publikoak / Tasas y precios públicos</t>
  </si>
  <si>
    <t>Transferentzia arruntak / Transferencias corrientes</t>
  </si>
  <si>
    <t>Ondare sarrerak / Ingresos patrimoniales</t>
  </si>
  <si>
    <t>Inbertsio errealen besteranganatzea / Enajenación de inversiones reales</t>
  </si>
  <si>
    <t>Kapital transferentzia eta subentzioak / Transferencias y subvenciones de capital</t>
  </si>
  <si>
    <t>Langileri gastuak / Gastos de personal</t>
  </si>
  <si>
    <t>Ondasun arrunten eta zerbitzuen erosketa / Compra de bienes corrientes y servicios</t>
  </si>
  <si>
    <t>Finantza gastuak / Gastos financieros</t>
  </si>
  <si>
    <t>Transferentzia eta subentzio arruntak / Transferencias y subvenciones corrientes</t>
  </si>
  <si>
    <t>Inbertsio errealak / Inversiones reales</t>
  </si>
  <si>
    <t>Kapitulu 1diru sarrerak biltzearen doiketak / Ajuste por recaudación ingresos Capítulo 1</t>
  </si>
  <si>
    <t xml:space="preserve">Kapital ekarpenak / Aportaciones de Capital </t>
  </si>
  <si>
    <t>Kapitulu 2 diru sarrerak biltzearen doiketak / Ajuste por recaudación ingresos Capítulo 2</t>
  </si>
  <si>
    <t>Finantza trukaketaren eragiketak / Operaciones de permuta financiera (SWAPS)</t>
  </si>
  <si>
    <t>Gastuaren egite graduagatiko doikuntza / Ajuste grado de ejecucion gasto</t>
  </si>
  <si>
    <t>DOIKUNTZAK / AJUSTES</t>
  </si>
  <si>
    <t>GUZTIRA / TOTAL</t>
  </si>
  <si>
    <t>Negozio kopuruen zenbateko garbia / Importe neto de cifra negocios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</si>
  <si>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</si>
  <si>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</si>
  <si>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</si>
  <si>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Ez-ohiko sarrerak / Ingresos excepcionales</t>
  </si>
  <si>
    <t>Ondare ekarpenak / Aportaciones patrimoniales</t>
  </si>
  <si>
    <t>Jaso beharreko kapital dirulaguntzak / Subvenciones de capital a recibir</t>
  </si>
  <si>
    <t>DIRU SARRERAK, GUZTIRA / TOTAL INGRESOS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</si>
  <si>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</si>
  <si>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</si>
  <si>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</si>
  <si>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</si>
  <si>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</si>
  <si>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</si>
  <si>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GASTUAK, GUZTIRA / TOTAL GASTOS</t>
  </si>
  <si>
    <t>Laguntzak, transferentziak eta emandako dirulaguntzak / Ayudas, transferencias y subvenciones concedidas</t>
  </si>
  <si>
    <t>Laguntzak, transferentziak eta emandako dirulaguntzak / 
Ayudas, transferencias y subvenciones concedidas</t>
  </si>
  <si>
    <t>FUNDAZIOAK / FUNDACIONES</t>
  </si>
  <si>
    <t xml:space="preserve">DIRU SARREREN ETA GASTUEN ARTEKO ALDEA / DIFERENCIA INGRESOS - GASTOS </t>
  </si>
  <si>
    <t>DOIKUNTZAK, GUZTIRA / TOTAL AJUSTES</t>
  </si>
  <si>
    <t>GASTOS</t>
  </si>
  <si>
    <t>INGRESOS</t>
  </si>
  <si>
    <t>EZ-MERKATUKO SOZIETATE PUBLIKOAK (FINANTZAKOAK) / SOCIEDADES PÚBLICAS NO MERCADO (FINANCIERAS)</t>
  </si>
  <si>
    <t>TOTAL</t>
  </si>
  <si>
    <t>I.F.B.S.</t>
  </si>
  <si>
    <t>Erakunde Publikoaren Sektorea / 
Entidad del Sector Público</t>
  </si>
  <si>
    <t>Arabako Foru Aldundia / Diputación Foral de Álava</t>
  </si>
  <si>
    <t>Gazteriaren Foru Erakundea / Instituto Foral de Juventud</t>
  </si>
  <si>
    <t>Arabako Kalkulu Gunea / Centro de Cálculo</t>
  </si>
  <si>
    <t>Indesa 2010</t>
  </si>
  <si>
    <t>Santa Maria Katedrala Fund./ Fundación Catedral Santa Maria</t>
  </si>
  <si>
    <t>Artium Fundazioa / Fundación Artium</t>
  </si>
  <si>
    <t>Añanako Gatz Harana Fundazioa / Fundación Valle Salado</t>
  </si>
  <si>
    <t xml:space="preserve">ARABAKO FORU SEKTORE PUBLIKO BATERATUAREN, GUZTIRA / </t>
  </si>
  <si>
    <t>Kirolaraba Fundazioa / Fundación Kirolaraba</t>
  </si>
  <si>
    <t>B.F.A.</t>
  </si>
  <si>
    <t>Arabako Foru Suhiltzaileak / Bomberos Forales de Álava</t>
  </si>
  <si>
    <t>FINANTZAKETARAKO GAITASUNA / 
CAPACIDAD FINANCIACIÓN</t>
  </si>
  <si>
    <t>Araba Garapen Agentzia  /  Alava Agencia de Desarrollo</t>
  </si>
  <si>
    <t>Bukatuta eta fabrikazio aldian dauden Galera eta Irabazien kontuko produktuen  izakinen aldakuntza  / Variación de existencias de productos terminados y en curso de fabricación de la cuenta de PyG</t>
  </si>
  <si>
    <t>Araba Garapen A./ A.A. Desarrollo</t>
  </si>
  <si>
    <t>Arabako Kalkulu Gunea / CCASA</t>
  </si>
  <si>
    <t>Indesa 2010 S.L.</t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</si>
  <si>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</si>
  <si>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</si>
  <si>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ARABAKO FORU ALDUNDIA / DIPUTACIÓN FORAL DE ÁLAVA</t>
  </si>
  <si>
    <t>DFA</t>
  </si>
  <si>
    <t>OOAA</t>
  </si>
  <si>
    <t>SSPP</t>
  </si>
  <si>
    <t>FUNDACIONES</t>
  </si>
  <si>
    <t>Impuestos directos</t>
  </si>
  <si>
    <t>Impuestos indirectos</t>
  </si>
  <si>
    <t>Tasas y precios públicos</t>
  </si>
  <si>
    <t>Transferencias corrientes</t>
  </si>
  <si>
    <t>Ingresos patrimoniales</t>
  </si>
  <si>
    <t>Enajenación de inversiones reales</t>
  </si>
  <si>
    <t>Transferencias y subvenciones de capital</t>
  </si>
  <si>
    <t>Gastos de personal</t>
  </si>
  <si>
    <t>Compra de bienes corrientes y servicios</t>
  </si>
  <si>
    <t>Gastos financieros</t>
  </si>
  <si>
    <t>Transferencias y subvenciones corrientes</t>
  </si>
  <si>
    <t>Inversiones reales</t>
  </si>
  <si>
    <t xml:space="preserve">DIFERENCIA INGRESOS - GASTOS </t>
  </si>
  <si>
    <t>Ajuste por recaudación ingresos Capítulo 1</t>
  </si>
  <si>
    <t>Ajuste por recaudación ingresos Capítulo 2</t>
  </si>
  <si>
    <t>Ajuste por recaudación ingresos Capítulo 3</t>
  </si>
  <si>
    <t>Ajuste grado de ejecucion gasto</t>
  </si>
  <si>
    <t>Operaciones de permuta financiera (SWAPS)</t>
  </si>
  <si>
    <t xml:space="preserve">Aportaciones de Capital </t>
  </si>
  <si>
    <t>Adquisiciones con pago aplazado</t>
  </si>
  <si>
    <t>Diru Sarrera Ez-Finantzarioa / Ingreso No Financiero</t>
  </si>
  <si>
    <t>Gastu Ez-Finantzarioa / Gasto No Financiero</t>
  </si>
  <si>
    <t xml:space="preserve">I.F.J </t>
  </si>
  <si>
    <t>Transferentzia eta dirulaguntza arruntak / Transferencias y subvenciones corrientes</t>
  </si>
  <si>
    <t>Kapital transferentziak eta dirulaguntzak / Transferencias y subvenciones de capital</t>
  </si>
  <si>
    <t>Kapitulu 1diru sarrerak biltzearen doikuntza / Ajuste por recaudación ingresos Capítulo 1</t>
  </si>
  <si>
    <t>Kapitulu 2 diru sarrerak biltzearen doikuntza / Ajuste por recaudación ingresos Capítulo 2</t>
  </si>
  <si>
    <t>Kapitulu 3diru sarrerak biltzearen doikuntza / Ajuste por recaudación ingresos Capítulo 3</t>
  </si>
  <si>
    <t>Erakundearen beraren doikuntzak / Ajustes Propia Entidad</t>
  </si>
  <si>
    <t>Eragiketen barneko doikuntzak
 / Ajustes Por Operaciones Internas</t>
  </si>
  <si>
    <t>Inbertsio errealak besterantzea / Enajenación de inversiones reales</t>
  </si>
  <si>
    <t>Kirolaraba</t>
  </si>
  <si>
    <t>Santa Maria Katedrala / Catedral de Santa María</t>
  </si>
  <si>
    <t>Artium</t>
  </si>
  <si>
    <t>Gatz Harana / Valle Salado</t>
  </si>
  <si>
    <t>EZ FINANTZARIOKO DIRU SARRERAK, GUZTIRA / TOTAL INGRESOS NO FINANCIEROS</t>
  </si>
  <si>
    <t>EZ FINANTZARIOKO GASTUAK, GUZTIRA / TOTAL GASTOS NO FINANCIEROS</t>
  </si>
  <si>
    <t>EZ FINANTZARIOKO DIRU SARRERAK, GUZTIRA / 
TOTAL INGRESOS NO FINANCIEROS</t>
  </si>
  <si>
    <t>LIKIDAZIOA / LIQUIDACIÓN</t>
  </si>
  <si>
    <t>FINANTZAKETA AHALMENA/ BEHARRA
CAPACIDAD/ NECESIDAD FINANCIACIÓN</t>
  </si>
  <si>
    <t>Finantzaketa ahalmena /beharra, Guztira //
Total Necesidad/
Capacidad Financiación</t>
  </si>
  <si>
    <t>TOTAL CONSOLIDADO SECTOR PÚBLICO DE ALAVA (DFA-OOAA-SSPP-FUNDACIONES)</t>
  </si>
  <si>
    <t>VIA Promoción Aeropuerto de Vitoria S.A.</t>
  </si>
  <si>
    <t>Enargi Araba S.A.</t>
  </si>
  <si>
    <t>Naturgolf S.A.</t>
  </si>
  <si>
    <t>Naturgolf  S.A.</t>
  </si>
  <si>
    <t>Via Promoción Aeropuerto de Vitoria S.A.</t>
  </si>
  <si>
    <t>EBko diru-sarrera aurreratuak NGEU funtsak / Ingresos anticipados por la U.E. Fondos NGEU</t>
  </si>
  <si>
    <t>Elkarte publiko-pribatuen kontratuak / Contratos de Asociación público-privadas</t>
  </si>
  <si>
    <t>EZ FINANTZARIOKO GASTUAK, GUZTIRA / 
TOTAL GASTOS NO FINANCIEROS</t>
  </si>
  <si>
    <t>Vitoria-Gasteiz Mobility Lab</t>
  </si>
  <si>
    <t>TFCIAS. INTERNAS</t>
  </si>
  <si>
    <t>TOTAL SIN TFCIAS. INTERNAS</t>
  </si>
  <si>
    <t xml:space="preserve"> Ingresos anticipados por la U.E. Fondos NGEU</t>
  </si>
  <si>
    <t>Contratos de Asociación público-privadas</t>
  </si>
  <si>
    <t>Mobility Lab Fundazioa / Fundación Mobility Lab</t>
  </si>
  <si>
    <t>Gizarte Ongizaterako Foru Erakundea /  Instituto Foral de Bienestar Social</t>
  </si>
  <si>
    <t>2023ko LIKIDAZIOA / LIQUIDACIÓN 2023</t>
  </si>
  <si>
    <t>2023ko FINANTZAKETA AHALMENA/ BEHARRA
CAPACIDAD/ NECESIDAD FINANCIACIÓN 2023</t>
  </si>
  <si>
    <t>2023ko ARABAKO FORU SEKTORE PUBLIKO BATERATUAREN, GUZTIRA
TOTAL 2023 SECTOR PUBLICO CONSOLIDADO</t>
  </si>
  <si>
    <t>2024ko LIKIDAZIOA / LIQUIDACIÓN 2024</t>
  </si>
  <si>
    <t>2024ko FINANTZAKETA AHALMENA/ BEHARRA
CAPACIDAD/ NECESIDAD FINANCIACIÓN 2024</t>
  </si>
  <si>
    <t>TOTAL CONSOLIDADO SECTOR PÚBLICO DE ALAVA (DFA-OOAA-SSPP-FUNDACIONES)- SIN TRANSFERENCIAS INTERNAS</t>
  </si>
  <si>
    <t>2024ko ARABAKO FORU SEKTORE PUBLIKO BATERATUAREN, GUZTIRA
TOTAL 2024 SECTOR PUBLICO CONSOLIDADO</t>
  </si>
  <si>
    <t>ARABAKO FORU SEKTORE PUBLIKO BATERATUAREN, GUZTIRA / 
TOTAL CONSOLIDADO SECTOR PÚBLICO DE ÁLAVA - DFA / OOAA / SSPP / FUNDACIONES</t>
  </si>
  <si>
    <t>ALDAK. / VAR. 
2024 / 2023</t>
  </si>
  <si>
    <t>Diputación Foral de Álava</t>
  </si>
  <si>
    <t>Instituto Foral de Bienestar Social</t>
  </si>
  <si>
    <t>Instituto Foral de Juventud</t>
  </si>
  <si>
    <t xml:space="preserve"> Bomberos Forales de Álava</t>
  </si>
  <si>
    <t>Alava Agencia de Desarrollo</t>
  </si>
  <si>
    <t xml:space="preserve"> Centro de Cálculo</t>
  </si>
  <si>
    <t>Fundación Artium</t>
  </si>
  <si>
    <t>Fundación Catedral Santa Maria</t>
  </si>
  <si>
    <t xml:space="preserve"> Fundación Valle Salado</t>
  </si>
  <si>
    <t>Fundación Kirolaraba</t>
  </si>
  <si>
    <t>Fundación Mobility Lab</t>
  </si>
  <si>
    <t>PAGOS</t>
  </si>
  <si>
    <t>TRANSFERENCIAS INTERNAS</t>
  </si>
  <si>
    <t>Pagos Cap. 8</t>
  </si>
  <si>
    <t>Ingresos de los pagos de cap. 8</t>
  </si>
  <si>
    <t>AJUSTE POR TFCIAS. (sin cap. 8)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</si>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</sst>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\ \ "/>
    <numFmt numFmtId="165" formatCode="dd/mm/yy"/>
    <numFmt numFmtId="166" formatCode="\ \ \ @"/>
    <numFmt numFmtId="167" formatCode="#,##0.0_);\(#,##0.0\)"/>
    <numFmt numFmtId="168" formatCode="#,##0.0000000"/>
    <numFmt numFmtId="169" formatCode="#,##0_);\(#,##0\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u/>
      <sz val="12"/>
      <name val="Comic Sans MS"/>
      <family val="4"/>
    </font>
    <font>
      <b/>
      <sz val="10"/>
      <name val="Helv"/>
    </font>
    <font>
      <sz val="10"/>
      <name val="Courier"/>
      <family val="3"/>
    </font>
    <font>
      <b/>
      <sz val="14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  <family val="2"/>
    </font>
    <font>
      <sz val="8"/>
      <name val="Helv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double">
        <color theme="0" tint="-0.499984740745262"/>
      </top>
      <bottom style="thin">
        <color auto="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/>
      </left>
      <right/>
      <top style="double">
        <color indexed="23"/>
      </top>
      <bottom style="thin">
        <color indexed="64"/>
      </bottom>
      <diagonal/>
    </border>
    <border>
      <left style="double">
        <color theme="0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 style="thin">
        <color theme="0"/>
      </left>
      <right/>
      <top style="double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 style="thin">
        <color indexed="64"/>
      </left>
      <right/>
      <top style="double">
        <color indexed="23"/>
      </top>
      <bottom style="double">
        <color theme="0" tint="-0.499984740745262"/>
      </bottom>
      <diagonal/>
    </border>
    <border>
      <left/>
      <right/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/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9">
    <xf numFmtId="0" fontId="0" fillId="0" borderId="0"/>
    <xf numFmtId="167" fontId="13" fillId="2" borderId="0"/>
    <xf numFmtId="0" fontId="14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40" fontId="27" fillId="0" borderId="0" applyFont="0" applyFill="0" applyBorder="0" applyAlignment="0" applyProtection="0"/>
    <xf numFmtId="169" fontId="28" fillId="0" borderId="0"/>
    <xf numFmtId="0" fontId="11" fillId="0" borderId="0"/>
    <xf numFmtId="0" fontId="4" fillId="0" borderId="0"/>
    <xf numFmtId="0" fontId="4" fillId="0" borderId="0"/>
    <xf numFmtId="169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382">
    <xf numFmtId="0" fontId="0" fillId="0" borderId="0" xfId="0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7" fillId="4" borderId="13" xfId="0" applyFont="1" applyFill="1" applyBorder="1" applyAlignment="1">
      <alignment horizontal="centerContinuous" vertical="center" wrapText="1"/>
    </xf>
    <xf numFmtId="0" fontId="7" fillId="4" borderId="14" xfId="0" applyFont="1" applyFill="1" applyBorder="1" applyAlignment="1">
      <alignment horizontal="centerContinuous" vertical="center" wrapText="1"/>
    </xf>
    <xf numFmtId="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" fontId="5" fillId="0" borderId="20" xfId="0" applyNumberFormat="1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4" fontId="5" fillId="0" borderId="23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0" fontId="7" fillId="5" borderId="25" xfId="0" applyFont="1" applyFill="1" applyBorder="1" applyAlignment="1">
      <alignment vertical="center"/>
    </xf>
    <xf numFmtId="0" fontId="7" fillId="6" borderId="26" xfId="0" applyFont="1" applyFill="1" applyBorder="1" applyAlignment="1">
      <alignment horizontal="center" vertical="center"/>
    </xf>
    <xf numFmtId="164" fontId="7" fillId="6" borderId="27" xfId="0" applyNumberFormat="1" applyFont="1" applyFill="1" applyBorder="1" applyAlignment="1">
      <alignment vertical="center"/>
    </xf>
    <xf numFmtId="164" fontId="7" fillId="6" borderId="28" xfId="0" applyNumberFormat="1" applyFont="1" applyFill="1" applyBorder="1" applyAlignment="1">
      <alignment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9" fillId="0" borderId="57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10" fillId="0" borderId="58" xfId="0" applyFont="1" applyBorder="1" applyAlignment="1">
      <alignment horizontal="centerContinuous" vertical="center"/>
    </xf>
    <xf numFmtId="0" fontId="5" fillId="0" borderId="60" xfId="0" applyFont="1" applyBorder="1" applyAlignment="1">
      <alignment vertical="center" wrapText="1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vertical="center" wrapText="1"/>
    </xf>
    <xf numFmtId="166" fontId="5" fillId="0" borderId="61" xfId="0" applyNumberFormat="1" applyFont="1" applyBorder="1" applyAlignment="1">
      <alignment vertical="center"/>
    </xf>
    <xf numFmtId="0" fontId="10" fillId="0" borderId="69" xfId="0" applyFont="1" applyBorder="1" applyAlignment="1">
      <alignment horizontal="centerContinuous" vertical="center"/>
    </xf>
    <xf numFmtId="0" fontId="10" fillId="0" borderId="70" xfId="0" applyFont="1" applyBorder="1" applyAlignment="1">
      <alignment horizontal="centerContinuous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vertical="center" wrapText="1"/>
    </xf>
    <xf numFmtId="164" fontId="5" fillId="0" borderId="75" xfId="0" applyNumberFormat="1" applyFont="1" applyBorder="1" applyAlignment="1">
      <alignment vertical="center"/>
    </xf>
    <xf numFmtId="164" fontId="5" fillId="0" borderId="76" xfId="0" applyNumberFormat="1" applyFont="1" applyBorder="1" applyAlignment="1">
      <alignment vertical="center"/>
    </xf>
    <xf numFmtId="166" fontId="5" fillId="0" borderId="64" xfId="0" applyNumberFormat="1" applyFont="1" applyBorder="1" applyAlignment="1">
      <alignment horizontal="centerContinuous" vertical="center" wrapText="1"/>
    </xf>
    <xf numFmtId="0" fontId="5" fillId="0" borderId="80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0" fontId="19" fillId="0" borderId="49" xfId="0" applyFont="1" applyBorder="1" applyAlignment="1">
      <alignment vertical="center"/>
    </xf>
    <xf numFmtId="2" fontId="18" fillId="4" borderId="50" xfId="0" applyNumberFormat="1" applyFont="1" applyFill="1" applyBorder="1" applyAlignment="1">
      <alignment horizontal="center" vertical="center" wrapText="1"/>
    </xf>
    <xf numFmtId="164" fontId="18" fillId="4" borderId="32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0" fontId="19" fillId="0" borderId="96" xfId="0" applyFont="1" applyBorder="1" applyAlignment="1">
      <alignment vertical="center"/>
    </xf>
    <xf numFmtId="0" fontId="19" fillId="0" borderId="97" xfId="0" applyFont="1" applyBorder="1" applyAlignment="1">
      <alignment vertical="center"/>
    </xf>
    <xf numFmtId="2" fontId="18" fillId="0" borderId="98" xfId="0" applyNumberFormat="1" applyFont="1" applyBorder="1" applyAlignment="1">
      <alignment horizontal="center" vertical="center" wrapText="1"/>
    </xf>
    <xf numFmtId="2" fontId="18" fillId="0" borderId="99" xfId="0" applyNumberFormat="1" applyFont="1" applyBorder="1" applyAlignment="1">
      <alignment horizontal="center" vertical="center" wrapText="1"/>
    </xf>
    <xf numFmtId="2" fontId="18" fillId="4" borderId="10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Alignment="1">
      <alignment vertical="center"/>
    </xf>
    <xf numFmtId="164" fontId="21" fillId="0" borderId="75" xfId="0" applyNumberFormat="1" applyFont="1" applyBorder="1" applyAlignment="1">
      <alignment vertical="center"/>
    </xf>
    <xf numFmtId="164" fontId="21" fillId="4" borderId="101" xfId="0" applyNumberFormat="1" applyFont="1" applyFill="1" applyBorder="1" applyAlignment="1">
      <alignment vertical="center"/>
    </xf>
    <xf numFmtId="164" fontId="21" fillId="0" borderId="76" xfId="0" applyNumberFormat="1" applyFont="1" applyBorder="1" applyAlignment="1">
      <alignment vertical="center"/>
    </xf>
    <xf numFmtId="164" fontId="21" fillId="4" borderId="77" xfId="0" applyNumberFormat="1" applyFont="1" applyFill="1" applyBorder="1" applyAlignment="1">
      <alignment vertical="center"/>
    </xf>
    <xf numFmtId="164" fontId="21" fillId="0" borderId="68" xfId="0" applyNumberFormat="1" applyFont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2" fillId="4" borderId="32" xfId="0" applyNumberFormat="1" applyFont="1" applyFill="1" applyBorder="1" applyAlignment="1">
      <alignment vertical="center"/>
    </xf>
    <xf numFmtId="164" fontId="21" fillId="0" borderId="78" xfId="0" applyNumberFormat="1" applyFont="1" applyBorder="1" applyAlignment="1">
      <alignment vertical="center"/>
    </xf>
    <xf numFmtId="164" fontId="21" fillId="4" borderId="79" xfId="0" applyNumberFormat="1" applyFont="1" applyFill="1" applyBorder="1" applyAlignment="1">
      <alignment vertical="center"/>
    </xf>
    <xf numFmtId="164" fontId="22" fillId="4" borderId="39" xfId="0" applyNumberFormat="1" applyFont="1" applyFill="1" applyBorder="1" applyAlignment="1">
      <alignment vertical="center"/>
    </xf>
    <xf numFmtId="0" fontId="21" fillId="0" borderId="80" xfId="0" applyFont="1" applyBorder="1" applyAlignment="1">
      <alignment vertical="center"/>
    </xf>
    <xf numFmtId="0" fontId="21" fillId="0" borderId="81" xfId="0" applyFont="1" applyBorder="1" applyAlignment="1">
      <alignment vertical="center"/>
    </xf>
    <xf numFmtId="4" fontId="21" fillId="0" borderId="81" xfId="0" applyNumberFormat="1" applyFont="1" applyBorder="1" applyAlignment="1">
      <alignment vertical="center"/>
    </xf>
    <xf numFmtId="0" fontId="21" fillId="0" borderId="71" xfId="0" applyFont="1" applyBorder="1" applyAlignment="1">
      <alignment vertical="center"/>
    </xf>
    <xf numFmtId="164" fontId="21" fillId="4" borderId="19" xfId="0" applyNumberFormat="1" applyFont="1" applyFill="1" applyBorder="1" applyAlignment="1">
      <alignment vertical="center"/>
    </xf>
    <xf numFmtId="164" fontId="21" fillId="4" borderId="9" xfId="0" applyNumberFormat="1" applyFont="1" applyFill="1" applyBorder="1" applyAlignment="1">
      <alignment vertical="center"/>
    </xf>
    <xf numFmtId="164" fontId="18" fillId="4" borderId="109" xfId="0" applyNumberFormat="1" applyFont="1" applyFill="1" applyBorder="1" applyAlignment="1">
      <alignment vertical="center"/>
    </xf>
    <xf numFmtId="0" fontId="10" fillId="0" borderId="110" xfId="0" applyFont="1" applyBorder="1" applyAlignment="1">
      <alignment horizontal="centerContinuous" vertical="center"/>
    </xf>
    <xf numFmtId="1" fontId="18" fillId="0" borderId="112" xfId="0" applyNumberFormat="1" applyFont="1" applyBorder="1" applyAlignment="1">
      <alignment horizontal="center" vertical="center" wrapText="1"/>
    </xf>
    <xf numFmtId="1" fontId="18" fillId="0" borderId="113" xfId="0" applyNumberFormat="1" applyFont="1" applyBorder="1" applyAlignment="1">
      <alignment horizontal="center" vertical="center" wrapText="1"/>
    </xf>
    <xf numFmtId="164" fontId="18" fillId="4" borderId="120" xfId="0" applyNumberFormat="1" applyFont="1" applyFill="1" applyBorder="1" applyAlignment="1">
      <alignment vertical="center"/>
    </xf>
    <xf numFmtId="0" fontId="10" fillId="0" borderId="121" xfId="0" applyFont="1" applyBorder="1" applyAlignment="1">
      <alignment horizontal="centerContinuous" vertical="center"/>
    </xf>
    <xf numFmtId="0" fontId="18" fillId="0" borderId="17" xfId="0" applyFont="1" applyFill="1" applyBorder="1" applyAlignment="1">
      <alignment horizontal="centerContinuous" vertical="center" wrapText="1"/>
    </xf>
    <xf numFmtId="0" fontId="18" fillId="0" borderId="34" xfId="0" applyFont="1" applyFill="1" applyBorder="1" applyAlignment="1">
      <alignment horizontal="centerContinuous" vertical="center" wrapText="1"/>
    </xf>
    <xf numFmtId="164" fontId="18" fillId="0" borderId="94" xfId="0" applyNumberFormat="1" applyFont="1" applyFill="1" applyBorder="1" applyAlignment="1">
      <alignment vertical="center"/>
    </xf>
    <xf numFmtId="164" fontId="18" fillId="0" borderId="95" xfId="0" applyNumberFormat="1" applyFont="1" applyFill="1" applyBorder="1" applyAlignment="1">
      <alignment vertical="center"/>
    </xf>
    <xf numFmtId="164" fontId="18" fillId="0" borderId="35" xfId="0" applyNumberFormat="1" applyFont="1" applyFill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15" fillId="0" borderId="0" xfId="3" applyFont="1" applyAlignment="1">
      <alignment vertical="top"/>
    </xf>
    <xf numFmtId="0" fontId="11" fillId="0" borderId="0" xfId="3" applyAlignment="1">
      <alignment vertical="top"/>
    </xf>
    <xf numFmtId="4" fontId="11" fillId="0" borderId="0" xfId="3" applyNumberFormat="1" applyAlignment="1">
      <alignment vertical="center"/>
    </xf>
    <xf numFmtId="4" fontId="5" fillId="0" borderId="0" xfId="3" applyNumberFormat="1" applyFont="1" applyAlignment="1">
      <alignment vertical="center"/>
    </xf>
    <xf numFmtId="0" fontId="11" fillId="0" borderId="0" xfId="3" applyAlignment="1">
      <alignment vertical="center"/>
    </xf>
    <xf numFmtId="0" fontId="11" fillId="0" borderId="0" xfId="3" applyAlignment="1">
      <alignment horizontal="centerContinuous"/>
    </xf>
    <xf numFmtId="0" fontId="11" fillId="0" borderId="0" xfId="3"/>
    <xf numFmtId="0" fontId="11" fillId="0" borderId="0" xfId="3" applyAlignment="1">
      <alignment horizontal="centerContinuous" vertical="center"/>
    </xf>
    <xf numFmtId="0" fontId="16" fillId="0" borderId="123" xfId="3" quotePrefix="1" applyFont="1" applyBorder="1" applyAlignment="1">
      <alignment horizontal="center" vertical="center"/>
    </xf>
    <xf numFmtId="0" fontId="16" fillId="0" borderId="0" xfId="3" applyFont="1" applyAlignment="1">
      <alignment vertical="center"/>
    </xf>
    <xf numFmtId="168" fontId="16" fillId="0" borderId="0" xfId="3" applyNumberFormat="1" applyFont="1" applyAlignment="1">
      <alignment vertical="center"/>
    </xf>
    <xf numFmtId="164" fontId="17" fillId="7" borderId="128" xfId="3" applyNumberFormat="1" applyFont="1" applyFill="1" applyBorder="1" applyAlignment="1">
      <alignment vertical="center"/>
    </xf>
    <xf numFmtId="164" fontId="17" fillId="7" borderId="129" xfId="3" applyNumberFormat="1" applyFont="1" applyFill="1" applyBorder="1" applyAlignment="1">
      <alignment vertical="center"/>
    </xf>
    <xf numFmtId="0" fontId="23" fillId="0" borderId="0" xfId="3" applyFont="1"/>
    <xf numFmtId="0" fontId="23" fillId="0" borderId="0" xfId="3" applyFont="1" applyBorder="1"/>
    <xf numFmtId="0" fontId="23" fillId="0" borderId="0" xfId="3" quotePrefix="1" applyFont="1" applyBorder="1"/>
    <xf numFmtId="2" fontId="23" fillId="0" borderId="0" xfId="3" applyNumberFormat="1" applyFont="1" applyBorder="1"/>
    <xf numFmtId="4" fontId="11" fillId="0" borderId="0" xfId="3" applyNumberFormat="1"/>
    <xf numFmtId="0" fontId="23" fillId="0" borderId="0" xfId="3" quotePrefix="1" applyFont="1"/>
    <xf numFmtId="0" fontId="12" fillId="0" borderId="0" xfId="3" applyFont="1" applyBorder="1" applyAlignment="1">
      <alignment horizontal="centerContinuous" vertical="center" wrapText="1"/>
    </xf>
    <xf numFmtId="0" fontId="16" fillId="0" borderId="130" xfId="3" applyFont="1" applyBorder="1" applyAlignment="1">
      <alignment vertical="center" wrapText="1"/>
    </xf>
    <xf numFmtId="164" fontId="16" fillId="0" borderId="130" xfId="3" applyNumberFormat="1" applyFont="1" applyBorder="1" applyAlignment="1">
      <alignment vertical="center"/>
    </xf>
    <xf numFmtId="164" fontId="17" fillId="0" borderId="131" xfId="3" applyNumberFormat="1" applyFont="1" applyFill="1" applyBorder="1" applyAlignment="1">
      <alignment vertical="center"/>
    </xf>
    <xf numFmtId="2" fontId="18" fillId="4" borderId="134" xfId="0" applyNumberFormat="1" applyFont="1" applyFill="1" applyBorder="1" applyAlignment="1">
      <alignment horizontal="center" vertical="center" wrapText="1"/>
    </xf>
    <xf numFmtId="164" fontId="21" fillId="4" borderId="135" xfId="0" applyNumberFormat="1" applyFont="1" applyFill="1" applyBorder="1" applyAlignment="1">
      <alignment vertical="center"/>
    </xf>
    <xf numFmtId="164" fontId="21" fillId="4" borderId="136" xfId="0" applyNumberFormat="1" applyFont="1" applyFill="1" applyBorder="1" applyAlignment="1">
      <alignment vertical="center"/>
    </xf>
    <xf numFmtId="164" fontId="21" fillId="4" borderId="43" xfId="0" applyNumberFormat="1" applyFont="1" applyFill="1" applyBorder="1" applyAlignment="1">
      <alignment vertical="center"/>
    </xf>
    <xf numFmtId="164" fontId="22" fillId="4" borderId="44" xfId="0" applyNumberFormat="1" applyFont="1" applyFill="1" applyBorder="1" applyAlignment="1">
      <alignment vertical="center"/>
    </xf>
    <xf numFmtId="164" fontId="21" fillId="4" borderId="137" xfId="0" applyNumberFormat="1" applyFont="1" applyFill="1" applyBorder="1" applyAlignment="1">
      <alignment vertical="center"/>
    </xf>
    <xf numFmtId="164" fontId="22" fillId="4" borderId="45" xfId="0" applyNumberFormat="1" applyFont="1" applyFill="1" applyBorder="1" applyAlignment="1">
      <alignment vertical="center"/>
    </xf>
    <xf numFmtId="164" fontId="5" fillId="0" borderId="140" xfId="0" applyNumberFormat="1" applyFont="1" applyBorder="1" applyAlignment="1">
      <alignment vertical="center"/>
    </xf>
    <xf numFmtId="164" fontId="5" fillId="0" borderId="141" xfId="0" applyNumberFormat="1" applyFont="1" applyBorder="1" applyAlignment="1">
      <alignment vertical="center"/>
    </xf>
    <xf numFmtId="164" fontId="21" fillId="0" borderId="140" xfId="0" applyNumberFormat="1" applyFont="1" applyBorder="1" applyAlignment="1">
      <alignment vertical="center"/>
    </xf>
    <xf numFmtId="164" fontId="21" fillId="0" borderId="141" xfId="0" applyNumberFormat="1" applyFont="1" applyBorder="1" applyAlignment="1">
      <alignment vertical="center"/>
    </xf>
    <xf numFmtId="164" fontId="21" fillId="0" borderId="142" xfId="0" applyNumberFormat="1" applyFont="1" applyBorder="1" applyAlignment="1">
      <alignment vertical="center"/>
    </xf>
    <xf numFmtId="164" fontId="21" fillId="0" borderId="144" xfId="0" applyNumberFormat="1" applyFont="1" applyBorder="1" applyAlignment="1">
      <alignment vertical="center"/>
    </xf>
    <xf numFmtId="164" fontId="21" fillId="0" borderId="146" xfId="0" applyNumberFormat="1" applyFont="1" applyBorder="1" applyAlignment="1">
      <alignment vertical="center"/>
    </xf>
    <xf numFmtId="164" fontId="21" fillId="4" borderId="46" xfId="0" applyNumberFormat="1" applyFont="1" applyFill="1" applyBorder="1" applyAlignment="1">
      <alignment vertical="center"/>
    </xf>
    <xf numFmtId="0" fontId="21" fillId="0" borderId="147" xfId="0" applyFont="1" applyBorder="1" applyAlignment="1">
      <alignment vertical="center"/>
    </xf>
    <xf numFmtId="0" fontId="21" fillId="0" borderId="148" xfId="0" applyFont="1" applyBorder="1" applyAlignment="1">
      <alignment vertical="center"/>
    </xf>
    <xf numFmtId="4" fontId="21" fillId="0" borderId="148" xfId="0" applyNumberFormat="1" applyFont="1" applyBorder="1" applyAlignment="1">
      <alignment vertical="center"/>
    </xf>
    <xf numFmtId="0" fontId="21" fillId="0" borderId="149" xfId="0" applyFont="1" applyBorder="1" applyAlignment="1">
      <alignment vertical="center"/>
    </xf>
    <xf numFmtId="0" fontId="5" fillId="0" borderId="147" xfId="0" applyFont="1" applyBorder="1" applyAlignment="1">
      <alignment vertical="center"/>
    </xf>
    <xf numFmtId="0" fontId="5" fillId="0" borderId="148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64" fontId="19" fillId="0" borderId="0" xfId="0" applyNumberFormat="1" applyFont="1" applyAlignment="1">
      <alignment vertical="center"/>
    </xf>
    <xf numFmtId="0" fontId="19" fillId="0" borderId="152" xfId="3" applyFont="1" applyBorder="1" applyAlignment="1">
      <alignment vertical="center"/>
    </xf>
    <xf numFmtId="0" fontId="19" fillId="0" borderId="153" xfId="3" applyFont="1" applyBorder="1" applyAlignment="1">
      <alignment vertical="center"/>
    </xf>
    <xf numFmtId="0" fontId="18" fillId="0" borderId="154" xfId="3" applyFont="1" applyBorder="1" applyAlignment="1">
      <alignment horizontal="center" vertical="center"/>
    </xf>
    <xf numFmtId="0" fontId="19" fillId="0" borderId="0" xfId="3" applyFont="1"/>
    <xf numFmtId="0" fontId="19" fillId="0" borderId="59" xfId="3" applyFont="1" applyBorder="1" applyAlignment="1">
      <alignment horizontal="center" vertical="center"/>
    </xf>
    <xf numFmtId="0" fontId="19" fillId="0" borderId="60" xfId="3" applyFont="1" applyBorder="1" applyAlignment="1">
      <alignment vertical="center"/>
    </xf>
    <xf numFmtId="4" fontId="19" fillId="0" borderId="156" xfId="3" applyNumberFormat="1" applyFont="1" applyBorder="1"/>
    <xf numFmtId="4" fontId="19" fillId="0" borderId="157" xfId="3" applyNumberFormat="1" applyFont="1" applyBorder="1"/>
    <xf numFmtId="4" fontId="19" fillId="0" borderId="0" xfId="3" applyNumberFormat="1" applyFont="1"/>
    <xf numFmtId="0" fontId="19" fillId="0" borderId="61" xfId="3" applyFont="1" applyBorder="1" applyAlignment="1">
      <alignment horizontal="center" vertical="center"/>
    </xf>
    <xf numFmtId="0" fontId="19" fillId="0" borderId="62" xfId="3" applyFont="1" applyBorder="1" applyAlignment="1">
      <alignment vertical="center"/>
    </xf>
    <xf numFmtId="4" fontId="19" fillId="0" borderId="158" xfId="3" applyNumberFormat="1" applyFont="1" applyBorder="1"/>
    <xf numFmtId="4" fontId="19" fillId="0" borderId="159" xfId="3" applyNumberFormat="1" applyFont="1" applyBorder="1"/>
    <xf numFmtId="0" fontId="19" fillId="0" borderId="6" xfId="3" applyFont="1" applyBorder="1" applyAlignment="1">
      <alignment horizontal="center" vertical="center"/>
    </xf>
    <xf numFmtId="0" fontId="19" fillId="0" borderId="0" xfId="3" applyFont="1" applyBorder="1" applyAlignment="1">
      <alignment vertical="center"/>
    </xf>
    <xf numFmtId="4" fontId="19" fillId="0" borderId="160" xfId="3" applyNumberFormat="1" applyFont="1" applyBorder="1"/>
    <xf numFmtId="4" fontId="19" fillId="0" borderId="161" xfId="3" applyNumberFormat="1" applyFont="1" applyBorder="1"/>
    <xf numFmtId="0" fontId="18" fillId="3" borderId="7" xfId="3" applyFont="1" applyFill="1" applyBorder="1" applyAlignment="1">
      <alignment horizontal="centerContinuous" vertical="center"/>
    </xf>
    <xf numFmtId="0" fontId="18" fillId="3" borderId="8" xfId="3" applyFont="1" applyFill="1" applyBorder="1" applyAlignment="1">
      <alignment horizontal="centerContinuous" vertical="center"/>
    </xf>
    <xf numFmtId="4" fontId="18" fillId="6" borderId="162" xfId="3" applyNumberFormat="1" applyFont="1" applyFill="1" applyBorder="1"/>
    <xf numFmtId="4" fontId="18" fillId="6" borderId="163" xfId="3" applyNumberFormat="1" applyFont="1" applyFill="1" applyBorder="1"/>
    <xf numFmtId="0" fontId="19" fillId="0" borderId="64" xfId="3" applyFont="1" applyBorder="1" applyAlignment="1">
      <alignment horizontal="center" vertical="center"/>
    </xf>
    <xf numFmtId="0" fontId="19" fillId="0" borderId="63" xfId="3" applyFont="1" applyBorder="1" applyAlignment="1">
      <alignment vertical="center"/>
    </xf>
    <xf numFmtId="0" fontId="18" fillId="3" borderId="11" xfId="3" applyFont="1" applyFill="1" applyBorder="1" applyAlignment="1">
      <alignment horizontal="centerContinuous" vertical="center"/>
    </xf>
    <xf numFmtId="0" fontId="18" fillId="3" borderId="12" xfId="3" applyFont="1" applyFill="1" applyBorder="1" applyAlignment="1">
      <alignment horizontal="centerContinuous" vertical="center"/>
    </xf>
    <xf numFmtId="0" fontId="18" fillId="4" borderId="14" xfId="3" applyFont="1" applyFill="1" applyBorder="1" applyAlignment="1">
      <alignment horizontal="centerContinuous" vertical="center"/>
    </xf>
    <xf numFmtId="0" fontId="18" fillId="4" borderId="13" xfId="3" applyFont="1" applyFill="1" applyBorder="1" applyAlignment="1">
      <alignment horizontal="centerContinuous" vertical="center"/>
    </xf>
    <xf numFmtId="4" fontId="18" fillId="5" borderId="162" xfId="3" applyNumberFormat="1" applyFont="1" applyFill="1" applyBorder="1"/>
    <xf numFmtId="4" fontId="18" fillId="5" borderId="163" xfId="3" applyNumberFormat="1" applyFont="1" applyFill="1" applyBorder="1"/>
    <xf numFmtId="0" fontId="24" fillId="0" borderId="57" xfId="3" applyFont="1" applyBorder="1" applyAlignment="1">
      <alignment horizontal="centerContinuous" vertical="center"/>
    </xf>
    <xf numFmtId="0" fontId="24" fillId="0" borderId="49" xfId="3" applyFont="1" applyBorder="1" applyAlignment="1">
      <alignment horizontal="centerContinuous" vertical="center"/>
    </xf>
    <xf numFmtId="166" fontId="19" fillId="0" borderId="59" xfId="3" applyNumberFormat="1" applyFont="1" applyBorder="1" applyAlignment="1">
      <alignment horizontal="centerContinuous" vertical="center"/>
    </xf>
    <xf numFmtId="166" fontId="19" fillId="0" borderId="61" xfId="3" applyNumberFormat="1" applyFont="1" applyBorder="1" applyAlignment="1">
      <alignment vertical="center"/>
    </xf>
    <xf numFmtId="166" fontId="19" fillId="0" borderId="18" xfId="3" applyNumberFormat="1" applyFont="1" applyBorder="1" applyAlignment="1">
      <alignment vertical="center"/>
    </xf>
    <xf numFmtId="0" fontId="19" fillId="0" borderId="15" xfId="3" applyFont="1" applyFill="1" applyBorder="1" applyAlignment="1">
      <alignment vertical="center"/>
    </xf>
    <xf numFmtId="0" fontId="18" fillId="3" borderId="14" xfId="3" applyFont="1" applyFill="1" applyBorder="1" applyAlignment="1">
      <alignment horizontal="centerContinuous" vertical="center"/>
    </xf>
    <xf numFmtId="0" fontId="18" fillId="3" borderId="13" xfId="3" applyFont="1" applyFill="1" applyBorder="1" applyAlignment="1">
      <alignment horizontal="centerContinuous" vertical="center"/>
    </xf>
    <xf numFmtId="0" fontId="18" fillId="4" borderId="17" xfId="3" applyFont="1" applyFill="1" applyBorder="1" applyAlignment="1">
      <alignment horizontal="centerContinuous" vertical="center"/>
    </xf>
    <xf numFmtId="0" fontId="18" fillId="4" borderId="16" xfId="3" applyFont="1" applyFill="1" applyBorder="1" applyAlignment="1">
      <alignment horizontal="centerContinuous" vertical="center"/>
    </xf>
    <xf numFmtId="4" fontId="18" fillId="5" borderId="164" xfId="3" applyNumberFormat="1" applyFont="1" applyFill="1" applyBorder="1"/>
    <xf numFmtId="4" fontId="18" fillId="5" borderId="165" xfId="3" applyNumberFormat="1" applyFont="1" applyFill="1" applyBorder="1"/>
    <xf numFmtId="0" fontId="25" fillId="0" borderId="138" xfId="0" applyFont="1" applyBorder="1" applyAlignment="1">
      <alignment horizontal="centerContinuous" vertical="center"/>
    </xf>
    <xf numFmtId="0" fontId="25" fillId="0" borderId="89" xfId="0" applyFont="1" applyBorder="1" applyAlignment="1">
      <alignment horizontal="centerContinuous" vertical="center"/>
    </xf>
    <xf numFmtId="0" fontId="25" fillId="0" borderId="97" xfId="0" applyFont="1" applyBorder="1" applyAlignment="1">
      <alignment horizontal="centerContinuous" vertical="center"/>
    </xf>
    <xf numFmtId="0" fontId="25" fillId="0" borderId="133" xfId="0" applyFont="1" applyFill="1" applyBorder="1" applyAlignment="1">
      <alignment horizontal="centerContinuous" vertical="center"/>
    </xf>
    <xf numFmtId="0" fontId="25" fillId="0" borderId="100" xfId="0" applyFont="1" applyFill="1" applyBorder="1" applyAlignment="1">
      <alignment horizontal="centerContinuous" vertical="center"/>
    </xf>
    <xf numFmtId="2" fontId="25" fillId="0" borderId="139" xfId="0" applyNumberFormat="1" applyFont="1" applyBorder="1" applyAlignment="1">
      <alignment horizontal="center" vertical="center" wrapText="1"/>
    </xf>
    <xf numFmtId="2" fontId="25" fillId="0" borderId="82" xfId="0" applyNumberFormat="1" applyFont="1" applyBorder="1" applyAlignment="1">
      <alignment horizontal="center" vertical="center" wrapText="1"/>
    </xf>
    <xf numFmtId="2" fontId="25" fillId="0" borderId="151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1" fillId="0" borderId="59" xfId="0" applyFont="1" applyBorder="1" applyAlignment="1">
      <alignment horizontal="center" vertical="center"/>
    </xf>
    <xf numFmtId="0" fontId="21" fillId="0" borderId="60" xfId="0" applyFont="1" applyBorder="1" applyAlignment="1">
      <alignment vertical="center" wrapText="1"/>
    </xf>
    <xf numFmtId="164" fontId="21" fillId="0" borderId="11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vertical="center" wrapText="1"/>
    </xf>
    <xf numFmtId="164" fontId="21" fillId="0" borderId="115" xfId="0" applyNumberFormat="1" applyFont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21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164" fontId="21" fillId="0" borderId="116" xfId="0" applyNumberFormat="1" applyFont="1" applyBorder="1" applyAlignment="1">
      <alignment vertical="center"/>
    </xf>
    <xf numFmtId="0" fontId="21" fillId="0" borderId="64" xfId="0" applyFont="1" applyBorder="1" applyAlignment="1">
      <alignment horizontal="center" vertical="center"/>
    </xf>
    <xf numFmtId="0" fontId="21" fillId="0" borderId="63" xfId="0" applyFont="1" applyBorder="1" applyAlignment="1">
      <alignment vertical="center" wrapText="1"/>
    </xf>
    <xf numFmtId="164" fontId="21" fillId="0" borderId="118" xfId="0" applyNumberFormat="1" applyFont="1" applyBorder="1" applyAlignment="1">
      <alignment vertical="center"/>
    </xf>
    <xf numFmtId="166" fontId="21" fillId="0" borderId="59" xfId="0" applyNumberFormat="1" applyFont="1" applyBorder="1" applyAlignment="1">
      <alignment horizontal="centerContinuous" vertical="center" wrapText="1"/>
    </xf>
    <xf numFmtId="4" fontId="21" fillId="0" borderId="0" xfId="0" applyNumberFormat="1" applyFont="1" applyAlignment="1">
      <alignment vertical="center"/>
    </xf>
    <xf numFmtId="166" fontId="21" fillId="0" borderId="61" xfId="0" applyNumberFormat="1" applyFont="1" applyBorder="1" applyAlignment="1">
      <alignment vertical="center"/>
    </xf>
    <xf numFmtId="0" fontId="21" fillId="0" borderId="62" xfId="0" applyFont="1" applyBorder="1" applyAlignment="1">
      <alignment vertical="center"/>
    </xf>
    <xf numFmtId="166" fontId="21" fillId="0" borderId="18" xfId="0" applyNumberFormat="1" applyFont="1" applyBorder="1" applyAlignment="1">
      <alignment vertical="center"/>
    </xf>
    <xf numFmtId="0" fontId="21" fillId="0" borderId="0" xfId="0" applyFont="1"/>
    <xf numFmtId="0" fontId="21" fillId="0" borderId="15" xfId="0" applyFont="1" applyBorder="1" applyAlignment="1">
      <alignment vertical="center"/>
    </xf>
    <xf numFmtId="164" fontId="21" fillId="0" borderId="105" xfId="0" applyNumberFormat="1" applyFont="1" applyBorder="1" applyAlignment="1">
      <alignment vertical="center"/>
    </xf>
    <xf numFmtId="0" fontId="26" fillId="0" borderId="15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164" fontId="21" fillId="0" borderId="67" xfId="0" applyNumberFormat="1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164" fontId="21" fillId="0" borderId="85" xfId="0" applyNumberFormat="1" applyFont="1" applyBorder="1" applyAlignment="1">
      <alignment vertical="center"/>
    </xf>
    <xf numFmtId="164" fontId="21" fillId="0" borderId="72" xfId="0" applyNumberFormat="1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164" fontId="21" fillId="0" borderId="66" xfId="0" applyNumberFormat="1" applyFont="1" applyBorder="1" applyAlignment="1">
      <alignment vertical="center"/>
    </xf>
    <xf numFmtId="164" fontId="21" fillId="0" borderId="65" xfId="0" applyNumberFormat="1" applyFont="1" applyBorder="1" applyAlignment="1">
      <alignment vertical="center"/>
    </xf>
    <xf numFmtId="0" fontId="26" fillId="0" borderId="49" xfId="0" applyFont="1" applyBorder="1" applyAlignment="1">
      <alignment vertical="center" wrapText="1"/>
    </xf>
    <xf numFmtId="0" fontId="26" fillId="0" borderId="52" xfId="0" applyFont="1" applyBorder="1" applyAlignment="1">
      <alignment vertical="center" wrapText="1"/>
    </xf>
    <xf numFmtId="0" fontId="26" fillId="0" borderId="55" xfId="0" applyFont="1" applyBorder="1" applyAlignment="1">
      <alignment vertical="center" wrapText="1"/>
    </xf>
    <xf numFmtId="0" fontId="21" fillId="0" borderId="48" xfId="0" applyFont="1" applyBorder="1" applyAlignment="1">
      <alignment horizontal="center" vertical="center"/>
    </xf>
    <xf numFmtId="164" fontId="21" fillId="0" borderId="82" xfId="0" applyNumberFormat="1" applyFont="1" applyBorder="1" applyAlignment="1">
      <alignment vertical="center"/>
    </xf>
    <xf numFmtId="164" fontId="21" fillId="0" borderId="86" xfId="0" applyNumberFormat="1" applyFont="1" applyBorder="1" applyAlignment="1">
      <alignment vertical="center"/>
    </xf>
    <xf numFmtId="164" fontId="21" fillId="4" borderId="50" xfId="0" applyNumberFormat="1" applyFont="1" applyFill="1" applyBorder="1" applyAlignment="1">
      <alignment vertical="center"/>
    </xf>
    <xf numFmtId="0" fontId="21" fillId="0" borderId="51" xfId="0" applyFont="1" applyBorder="1" applyAlignment="1">
      <alignment horizontal="center" vertical="center"/>
    </xf>
    <xf numFmtId="164" fontId="21" fillId="0" borderId="83" xfId="0" applyNumberFormat="1" applyFont="1" applyBorder="1" applyAlignment="1">
      <alignment vertical="center"/>
    </xf>
    <xf numFmtId="164" fontId="21" fillId="0" borderId="87" xfId="0" applyNumberFormat="1" applyFont="1" applyBorder="1" applyAlignment="1">
      <alignment vertical="center"/>
    </xf>
    <xf numFmtId="164" fontId="21" fillId="4" borderId="53" xfId="0" applyNumberFormat="1" applyFont="1" applyFill="1" applyBorder="1" applyAlignment="1">
      <alignment vertical="center"/>
    </xf>
    <xf numFmtId="0" fontId="21" fillId="0" borderId="54" xfId="0" applyFont="1" applyBorder="1" applyAlignment="1">
      <alignment horizontal="center" vertical="center"/>
    </xf>
    <xf numFmtId="164" fontId="21" fillId="0" borderId="84" xfId="0" applyNumberFormat="1" applyFont="1" applyBorder="1" applyAlignment="1">
      <alignment vertical="center"/>
    </xf>
    <xf numFmtId="164" fontId="21" fillId="0" borderId="88" xfId="0" applyNumberFormat="1" applyFont="1" applyBorder="1" applyAlignment="1">
      <alignment vertical="center"/>
    </xf>
    <xf numFmtId="164" fontId="21" fillId="4" borderId="56" xfId="0" applyNumberFormat="1" applyFont="1" applyFill="1" applyBorder="1" applyAlignment="1">
      <alignment vertical="center"/>
    </xf>
    <xf numFmtId="164" fontId="18" fillId="0" borderId="0" xfId="0" applyNumberFormat="1" applyFont="1" applyAlignment="1">
      <alignment vertical="center"/>
    </xf>
    <xf numFmtId="0" fontId="21" fillId="0" borderId="49" xfId="0" applyFont="1" applyBorder="1" applyAlignment="1">
      <alignment vertical="center" wrapText="1"/>
    </xf>
    <xf numFmtId="164" fontId="21" fillId="0" borderId="113" xfId="0" applyNumberFormat="1" applyFont="1" applyBorder="1" applyAlignment="1">
      <alignment vertical="center"/>
    </xf>
    <xf numFmtId="164" fontId="21" fillId="0" borderId="112" xfId="0" applyNumberFormat="1" applyFont="1" applyBorder="1" applyAlignment="1">
      <alignment vertical="center"/>
    </xf>
    <xf numFmtId="166" fontId="21" fillId="0" borderId="51" xfId="0" applyNumberFormat="1" applyFont="1" applyBorder="1" applyAlignment="1">
      <alignment vertical="center"/>
    </xf>
    <xf numFmtId="0" fontId="21" fillId="0" borderId="52" xfId="0" applyFont="1" applyBorder="1" applyAlignment="1">
      <alignment vertical="center" wrapText="1"/>
    </xf>
    <xf numFmtId="164" fontId="21" fillId="0" borderId="166" xfId="0" applyNumberFormat="1" applyFont="1" applyBorder="1" applyAlignment="1">
      <alignment vertical="center"/>
    </xf>
    <xf numFmtId="164" fontId="21" fillId="0" borderId="125" xfId="0" applyNumberFormat="1" applyFont="1" applyBorder="1" applyAlignment="1">
      <alignment vertical="center"/>
    </xf>
    <xf numFmtId="0" fontId="21" fillId="0" borderId="52" xfId="0" applyFont="1" applyBorder="1" applyAlignment="1">
      <alignment vertical="center"/>
    </xf>
    <xf numFmtId="0" fontId="21" fillId="0" borderId="55" xfId="0" applyFont="1" applyBorder="1" applyAlignment="1">
      <alignment vertical="center" wrapText="1"/>
    </xf>
    <xf numFmtId="164" fontId="21" fillId="0" borderId="167" xfId="0" applyNumberFormat="1" applyFont="1" applyBorder="1" applyAlignment="1">
      <alignment vertical="center"/>
    </xf>
    <xf numFmtId="164" fontId="21" fillId="0" borderId="168" xfId="0" applyNumberFormat="1" applyFont="1" applyBorder="1" applyAlignment="1">
      <alignment vertical="center"/>
    </xf>
    <xf numFmtId="10" fontId="5" fillId="0" borderId="0" xfId="0" applyNumberFormat="1" applyFont="1" applyAlignment="1">
      <alignment vertical="center"/>
    </xf>
    <xf numFmtId="0" fontId="18" fillId="0" borderId="169" xfId="0" applyFont="1" applyBorder="1" applyAlignment="1">
      <alignment horizontal="centerContinuous" vertical="center"/>
    </xf>
    <xf numFmtId="2" fontId="18" fillId="0" borderId="97" xfId="0" applyNumberFormat="1" applyFont="1" applyBorder="1" applyAlignment="1">
      <alignment horizontal="center" vertical="center" wrapText="1"/>
    </xf>
    <xf numFmtId="164" fontId="21" fillId="0" borderId="0" xfId="0" applyNumberFormat="1" applyFont="1" applyBorder="1" applyAlignment="1">
      <alignment vertical="center"/>
    </xf>
    <xf numFmtId="164" fontId="18" fillId="0" borderId="34" xfId="0" applyNumberFormat="1" applyFont="1" applyFill="1" applyBorder="1" applyAlignment="1">
      <alignment vertical="center"/>
    </xf>
    <xf numFmtId="0" fontId="5" fillId="0" borderId="96" xfId="0" applyFont="1" applyBorder="1" applyAlignment="1">
      <alignment vertical="center"/>
    </xf>
    <xf numFmtId="0" fontId="5" fillId="0" borderId="97" xfId="0" applyFont="1" applyBorder="1" applyAlignment="1">
      <alignment vertical="center"/>
    </xf>
    <xf numFmtId="1" fontId="18" fillId="0" borderId="169" xfId="0" applyNumberFormat="1" applyFont="1" applyBorder="1" applyAlignment="1">
      <alignment horizontal="center" vertical="center" wrapText="1"/>
    </xf>
    <xf numFmtId="1" fontId="18" fillId="0" borderId="132" xfId="0" applyNumberFormat="1" applyFont="1" applyBorder="1" applyAlignment="1">
      <alignment horizontal="center" vertical="center" wrapText="1"/>
    </xf>
    <xf numFmtId="10" fontId="21" fillId="0" borderId="103" xfId="0" applyNumberFormat="1" applyFont="1" applyBorder="1" applyAlignment="1">
      <alignment horizontal="center" vertical="center"/>
    </xf>
    <xf numFmtId="10" fontId="21" fillId="0" borderId="104" xfId="0" applyNumberFormat="1" applyFont="1" applyBorder="1" applyAlignment="1">
      <alignment horizontal="center" vertical="center"/>
    </xf>
    <xf numFmtId="10" fontId="21" fillId="0" borderId="105" xfId="0" applyNumberFormat="1" applyFont="1" applyBorder="1" applyAlignment="1">
      <alignment horizontal="center" vertical="center"/>
    </xf>
    <xf numFmtId="10" fontId="21" fillId="0" borderId="107" xfId="0" applyNumberFormat="1" applyFont="1" applyBorder="1" applyAlignment="1">
      <alignment horizontal="center" vertical="center"/>
    </xf>
    <xf numFmtId="10" fontId="10" fillId="0" borderId="110" xfId="0" applyNumberFormat="1" applyFont="1" applyBorder="1" applyAlignment="1">
      <alignment horizontal="center" vertical="center"/>
    </xf>
    <xf numFmtId="164" fontId="21" fillId="0" borderId="49" xfId="0" applyNumberFormat="1" applyFont="1" applyBorder="1" applyAlignment="1">
      <alignment vertical="center"/>
    </xf>
    <xf numFmtId="164" fontId="21" fillId="0" borderId="52" xfId="0" applyNumberFormat="1" applyFont="1" applyBorder="1" applyAlignment="1">
      <alignment vertical="center"/>
    </xf>
    <xf numFmtId="14" fontId="18" fillId="0" borderId="0" xfId="3" applyNumberFormat="1" applyFont="1" applyAlignment="1">
      <alignment horizontal="right"/>
    </xf>
    <xf numFmtId="0" fontId="29" fillId="8" borderId="17" xfId="0" applyFont="1" applyFill="1" applyBorder="1" applyAlignment="1">
      <alignment horizontal="centerContinuous" vertical="center" wrapText="1"/>
    </xf>
    <xf numFmtId="0" fontId="29" fillId="8" borderId="16" xfId="0" applyFont="1" applyFill="1" applyBorder="1" applyAlignment="1">
      <alignment horizontal="centerContinuous" vertical="center" wrapText="1"/>
    </xf>
    <xf numFmtId="0" fontId="18" fillId="9" borderId="7" xfId="0" applyFont="1" applyFill="1" applyBorder="1" applyAlignment="1">
      <alignment horizontal="centerContinuous" vertical="center" wrapText="1"/>
    </xf>
    <xf numFmtId="0" fontId="18" fillId="9" borderId="8" xfId="0" applyFont="1" applyFill="1" applyBorder="1" applyAlignment="1">
      <alignment horizontal="centerContinuous" vertical="center" wrapText="1"/>
    </xf>
    <xf numFmtId="164" fontId="22" fillId="9" borderId="143" xfId="0" applyNumberFormat="1" applyFont="1" applyFill="1" applyBorder="1" applyAlignment="1">
      <alignment vertical="center"/>
    </xf>
    <xf numFmtId="164" fontId="22" fillId="9" borderId="91" xfId="0" applyNumberFormat="1" applyFont="1" applyFill="1" applyBorder="1" applyAlignment="1">
      <alignment vertical="center"/>
    </xf>
    <xf numFmtId="0" fontId="18" fillId="9" borderId="11" xfId="0" applyFont="1" applyFill="1" applyBorder="1" applyAlignment="1">
      <alignment horizontal="centerContinuous" vertical="center" wrapText="1"/>
    </xf>
    <xf numFmtId="0" fontId="18" fillId="9" borderId="12" xfId="0" applyFont="1" applyFill="1" applyBorder="1" applyAlignment="1">
      <alignment horizontal="centerContinuous" vertical="center" wrapText="1"/>
    </xf>
    <xf numFmtId="164" fontId="22" fillId="9" borderId="145" xfId="0" applyNumberFormat="1" applyFont="1" applyFill="1" applyBorder="1" applyAlignment="1">
      <alignment vertical="center"/>
    </xf>
    <xf numFmtId="164" fontId="22" fillId="9" borderId="102" xfId="0" applyNumberFormat="1" applyFont="1" applyFill="1" applyBorder="1" applyAlignment="1">
      <alignment vertical="center"/>
    </xf>
    <xf numFmtId="164" fontId="29" fillId="8" borderId="170" xfId="0" applyNumberFormat="1" applyFont="1" applyFill="1" applyBorder="1" applyAlignment="1">
      <alignment vertical="center"/>
    </xf>
    <xf numFmtId="164" fontId="29" fillId="8" borderId="171" xfId="0" applyNumberFormat="1" applyFont="1" applyFill="1" applyBorder="1" applyAlignment="1">
      <alignment vertical="center"/>
    </xf>
    <xf numFmtId="164" fontId="29" fillId="8" borderId="172" xfId="0" applyNumberFormat="1" applyFont="1" applyFill="1" applyBorder="1" applyAlignment="1">
      <alignment vertical="center"/>
    </xf>
    <xf numFmtId="0" fontId="18" fillId="5" borderId="14" xfId="0" applyFont="1" applyFill="1" applyBorder="1" applyAlignment="1">
      <alignment horizontal="centerContinuous" vertical="center" wrapText="1"/>
    </xf>
    <xf numFmtId="0" fontId="18" fillId="5" borderId="13" xfId="0" applyFont="1" applyFill="1" applyBorder="1" applyAlignment="1">
      <alignment horizontal="centerContinuous" vertical="center" wrapText="1"/>
    </xf>
    <xf numFmtId="164" fontId="22" fillId="5" borderId="150" xfId="0" applyNumberFormat="1" applyFont="1" applyFill="1" applyBorder="1" applyAlignment="1">
      <alignment vertical="center"/>
    </xf>
    <xf numFmtId="164" fontId="22" fillId="5" borderId="92" xfId="0" applyNumberFormat="1" applyFont="1" applyFill="1" applyBorder="1" applyAlignment="1">
      <alignment vertical="center"/>
    </xf>
    <xf numFmtId="164" fontId="22" fillId="5" borderId="47" xfId="0" applyNumberFormat="1" applyFont="1" applyFill="1" applyBorder="1" applyAlignment="1">
      <alignment vertical="center"/>
    </xf>
    <xf numFmtId="164" fontId="22" fillId="5" borderId="33" xfId="0" applyNumberFormat="1" applyFont="1" applyFill="1" applyBorder="1" applyAlignment="1">
      <alignment vertical="center"/>
    </xf>
    <xf numFmtId="0" fontId="31" fillId="8" borderId="16" xfId="0" applyFont="1" applyFill="1" applyBorder="1" applyAlignment="1">
      <alignment horizontal="centerContinuous" vertical="center" wrapText="1"/>
    </xf>
    <xf numFmtId="164" fontId="31" fillId="8" borderId="122" xfId="0" applyNumberFormat="1" applyFont="1" applyFill="1" applyBorder="1" applyAlignment="1">
      <alignment vertical="center"/>
    </xf>
    <xf numFmtId="0" fontId="30" fillId="8" borderId="14" xfId="0" applyFont="1" applyFill="1" applyBorder="1" applyAlignment="1">
      <alignment horizontal="centerContinuous" vertical="center" wrapText="1"/>
    </xf>
    <xf numFmtId="0" fontId="30" fillId="8" borderId="13" xfId="0" applyFont="1" applyFill="1" applyBorder="1" applyAlignment="1">
      <alignment horizontal="centerContinuous" vertical="center" wrapText="1"/>
    </xf>
    <xf numFmtId="164" fontId="30" fillId="8" borderId="120" xfId="0" applyNumberFormat="1" applyFont="1" applyFill="1" applyBorder="1" applyAlignment="1">
      <alignment vertical="center"/>
    </xf>
    <xf numFmtId="10" fontId="30" fillId="8" borderId="109" xfId="0" applyNumberFormat="1" applyFont="1" applyFill="1" applyBorder="1" applyAlignment="1">
      <alignment horizontal="center" vertical="center"/>
    </xf>
    <xf numFmtId="0" fontId="30" fillId="8" borderId="17" xfId="0" applyFont="1" applyFill="1" applyBorder="1" applyAlignment="1">
      <alignment horizontal="centerContinuous" vertical="center" wrapText="1"/>
    </xf>
    <xf numFmtId="0" fontId="30" fillId="8" borderId="16" xfId="0" applyFont="1" applyFill="1" applyBorder="1" applyAlignment="1">
      <alignment horizontal="centerContinuous" vertical="center" wrapText="1"/>
    </xf>
    <xf numFmtId="164" fontId="30" fillId="8" borderId="122" xfId="0" applyNumberFormat="1" applyFont="1" applyFill="1" applyBorder="1" applyAlignment="1">
      <alignment vertical="center"/>
    </xf>
    <xf numFmtId="10" fontId="30" fillId="8" borderId="111" xfId="0" applyNumberFormat="1" applyFont="1" applyFill="1" applyBorder="1" applyAlignment="1">
      <alignment horizontal="center" vertical="center"/>
    </xf>
    <xf numFmtId="164" fontId="18" fillId="9" borderId="117" xfId="0" applyNumberFormat="1" applyFont="1" applyFill="1" applyBorder="1" applyAlignment="1">
      <alignment vertical="center"/>
    </xf>
    <xf numFmtId="10" fontId="18" fillId="9" borderId="106" xfId="0" applyNumberFormat="1" applyFont="1" applyFill="1" applyBorder="1" applyAlignment="1">
      <alignment horizontal="center" vertical="center"/>
    </xf>
    <xf numFmtId="164" fontId="18" fillId="9" borderId="119" xfId="0" applyNumberFormat="1" applyFont="1" applyFill="1" applyBorder="1" applyAlignment="1">
      <alignment vertical="center"/>
    </xf>
    <xf numFmtId="10" fontId="18" fillId="9" borderId="108" xfId="0" applyNumberFormat="1" applyFont="1" applyFill="1" applyBorder="1" applyAlignment="1">
      <alignment horizontal="center" vertical="center"/>
    </xf>
    <xf numFmtId="0" fontId="18" fillId="9" borderId="14" xfId="0" applyFont="1" applyFill="1" applyBorder="1" applyAlignment="1">
      <alignment horizontal="centerContinuous" vertical="center" wrapText="1"/>
    </xf>
    <xf numFmtId="0" fontId="18" fillId="9" borderId="13" xfId="0" applyFont="1" applyFill="1" applyBorder="1" applyAlignment="1">
      <alignment horizontal="centerContinuous" vertical="center" wrapText="1"/>
    </xf>
    <xf numFmtId="164" fontId="18" fillId="9" borderId="120" xfId="0" applyNumberFormat="1" applyFont="1" applyFill="1" applyBorder="1" applyAlignment="1">
      <alignment vertical="center"/>
    </xf>
    <xf numFmtId="10" fontId="18" fillId="9" borderId="109" xfId="0" applyNumberFormat="1" applyFont="1" applyFill="1" applyBorder="1" applyAlignment="1">
      <alignment horizontal="center" vertical="center"/>
    </xf>
    <xf numFmtId="164" fontId="18" fillId="9" borderId="91" xfId="0" applyNumberFormat="1" applyFont="1" applyFill="1" applyBorder="1" applyAlignment="1">
      <alignment vertical="center"/>
    </xf>
    <xf numFmtId="164" fontId="18" fillId="9" borderId="90" xfId="0" applyNumberFormat="1" applyFont="1" applyFill="1" applyBorder="1" applyAlignment="1">
      <alignment vertical="center"/>
    </xf>
    <xf numFmtId="164" fontId="18" fillId="9" borderId="8" xfId="0" applyNumberFormat="1" applyFont="1" applyFill="1" applyBorder="1" applyAlignment="1">
      <alignment vertical="center"/>
    </xf>
    <xf numFmtId="0" fontId="18" fillId="0" borderId="11" xfId="0" applyFont="1" applyFill="1" applyBorder="1" applyAlignment="1">
      <alignment horizontal="centerContinuous" vertical="center" wrapText="1"/>
    </xf>
    <xf numFmtId="0" fontId="18" fillId="0" borderId="12" xfId="0" applyFont="1" applyFill="1" applyBorder="1" applyAlignment="1">
      <alignment horizontal="centerContinuous" vertical="center" wrapText="1"/>
    </xf>
    <xf numFmtId="164" fontId="18" fillId="0" borderId="102" xfId="0" applyNumberFormat="1" applyFont="1" applyFill="1" applyBorder="1" applyAlignment="1">
      <alignment vertical="center"/>
    </xf>
    <xf numFmtId="164" fontId="18" fillId="0" borderId="173" xfId="0" applyNumberFormat="1" applyFont="1" applyFill="1" applyBorder="1" applyAlignment="1">
      <alignment vertical="center"/>
    </xf>
    <xf numFmtId="164" fontId="18" fillId="0" borderId="12" xfId="0" applyNumberFormat="1" applyFont="1" applyFill="1" applyBorder="1" applyAlignment="1">
      <alignment vertical="center"/>
    </xf>
    <xf numFmtId="164" fontId="18" fillId="0" borderId="39" xfId="0" applyNumberFormat="1" applyFont="1" applyFill="1" applyBorder="1" applyAlignment="1">
      <alignment vertical="center"/>
    </xf>
    <xf numFmtId="0" fontId="30" fillId="8" borderId="34" xfId="0" applyFont="1" applyFill="1" applyBorder="1" applyAlignment="1">
      <alignment horizontal="centerContinuous" vertical="center" wrapText="1"/>
    </xf>
    <xf numFmtId="164" fontId="30" fillId="8" borderId="94" xfId="0" applyNumberFormat="1" applyFont="1" applyFill="1" applyBorder="1" applyAlignment="1">
      <alignment vertical="center"/>
    </xf>
    <xf numFmtId="164" fontId="30" fillId="8" borderId="95" xfId="0" applyNumberFormat="1" applyFont="1" applyFill="1" applyBorder="1" applyAlignment="1">
      <alignment vertical="center"/>
    </xf>
    <xf numFmtId="164" fontId="30" fillId="8" borderId="34" xfId="0" applyNumberFormat="1" applyFont="1" applyFill="1" applyBorder="1" applyAlignment="1">
      <alignment vertical="center"/>
    </xf>
    <xf numFmtId="164" fontId="30" fillId="8" borderId="35" xfId="0" applyNumberFormat="1" applyFont="1" applyFill="1" applyBorder="1" applyAlignment="1">
      <alignment vertical="center"/>
    </xf>
    <xf numFmtId="164" fontId="18" fillId="9" borderId="93" xfId="0" applyNumberFormat="1" applyFont="1" applyFill="1" applyBorder="1" applyAlignment="1">
      <alignment vertical="center"/>
    </xf>
    <xf numFmtId="0" fontId="7" fillId="9" borderId="7" xfId="0" applyFont="1" applyFill="1" applyBorder="1" applyAlignment="1">
      <alignment horizontal="centerContinuous" vertical="center" wrapText="1"/>
    </xf>
    <xf numFmtId="0" fontId="7" fillId="9" borderId="8" xfId="0" applyFont="1" applyFill="1" applyBorder="1" applyAlignment="1">
      <alignment horizontal="centerContinuous" vertical="center" wrapText="1"/>
    </xf>
    <xf numFmtId="164" fontId="18" fillId="9" borderId="106" xfId="0" applyNumberFormat="1" applyFont="1" applyFill="1" applyBorder="1" applyAlignment="1">
      <alignment vertical="center"/>
    </xf>
    <xf numFmtId="0" fontId="7" fillId="9" borderId="12" xfId="0" applyFont="1" applyFill="1" applyBorder="1" applyAlignment="1">
      <alignment horizontal="centerContinuous" vertical="center" wrapText="1"/>
    </xf>
    <xf numFmtId="164" fontId="18" fillId="9" borderId="108" xfId="0" applyNumberFormat="1" applyFont="1" applyFill="1" applyBorder="1" applyAlignment="1">
      <alignment vertical="center"/>
    </xf>
    <xf numFmtId="0" fontId="7" fillId="9" borderId="14" xfId="0" applyFont="1" applyFill="1" applyBorder="1" applyAlignment="1">
      <alignment horizontal="centerContinuous" vertical="center" wrapText="1"/>
    </xf>
    <xf numFmtId="0" fontId="7" fillId="9" borderId="13" xfId="0" applyFont="1" applyFill="1" applyBorder="1" applyAlignment="1">
      <alignment horizontal="centerContinuous" vertical="center" wrapText="1"/>
    </xf>
    <xf numFmtId="164" fontId="18" fillId="9" borderId="109" xfId="0" applyNumberFormat="1" applyFont="1" applyFill="1" applyBorder="1" applyAlignment="1">
      <alignment vertical="center"/>
    </xf>
    <xf numFmtId="0" fontId="7" fillId="0" borderId="174" xfId="0" applyFont="1" applyFill="1" applyBorder="1" applyAlignment="1">
      <alignment horizontal="centerContinuous" vertical="center" wrapText="1"/>
    </xf>
    <xf numFmtId="0" fontId="7" fillId="0" borderId="175" xfId="0" applyFont="1" applyFill="1" applyBorder="1" applyAlignment="1">
      <alignment horizontal="centerContinuous" vertical="center" wrapText="1"/>
    </xf>
    <xf numFmtId="164" fontId="18" fillId="0" borderId="176" xfId="0" applyNumberFormat="1" applyFont="1" applyFill="1" applyBorder="1" applyAlignment="1">
      <alignment vertical="center"/>
    </xf>
    <xf numFmtId="164" fontId="18" fillId="0" borderId="177" xfId="0" applyNumberFormat="1" applyFont="1" applyFill="1" applyBorder="1" applyAlignment="1">
      <alignment vertical="center"/>
    </xf>
    <xf numFmtId="0" fontId="31" fillId="8" borderId="26" xfId="0" applyFont="1" applyFill="1" applyBorder="1" applyAlignment="1">
      <alignment horizontal="centerContinuous" vertical="center" wrapText="1"/>
    </xf>
    <xf numFmtId="164" fontId="31" fillId="8" borderId="111" xfId="0" applyNumberFormat="1" applyFont="1" applyFill="1" applyBorder="1" applyAlignment="1">
      <alignment vertical="center"/>
    </xf>
    <xf numFmtId="0" fontId="7" fillId="9" borderId="11" xfId="0" applyFont="1" applyFill="1" applyBorder="1" applyAlignment="1">
      <alignment horizontal="centerContinuous" vertical="center" wrapText="1"/>
    </xf>
    <xf numFmtId="0" fontId="32" fillId="0" borderId="36" xfId="3" applyFont="1" applyBorder="1" applyAlignment="1">
      <alignment horizontal="centerContinuous" vertical="center"/>
    </xf>
    <xf numFmtId="0" fontId="18" fillId="0" borderId="37" xfId="3" applyFont="1" applyBorder="1" applyAlignment="1">
      <alignment horizontal="centerContinuous" vertical="center" wrapText="1"/>
    </xf>
    <xf numFmtId="0" fontId="22" fillId="0" borderId="38" xfId="3" applyFont="1" applyBorder="1" applyAlignment="1">
      <alignment horizontal="centerContinuous" vertical="center" wrapText="1"/>
    </xf>
    <xf numFmtId="0" fontId="21" fillId="0" borderId="123" xfId="3" quotePrefix="1" applyFont="1" applyBorder="1" applyAlignment="1">
      <alignment horizontal="center" vertical="center"/>
    </xf>
    <xf numFmtId="0" fontId="21" fillId="0" borderId="124" xfId="3" applyFont="1" applyBorder="1" applyAlignment="1">
      <alignment vertical="center" wrapText="1"/>
    </xf>
    <xf numFmtId="164" fontId="21" fillId="0" borderId="31" xfId="3" applyNumberFormat="1" applyFont="1" applyBorder="1" applyAlignment="1">
      <alignment vertical="center"/>
    </xf>
    <xf numFmtId="0" fontId="21" fillId="0" borderId="0" xfId="3" applyFont="1" applyAlignment="1">
      <alignment vertical="center"/>
    </xf>
    <xf numFmtId="4" fontId="21" fillId="0" borderId="0" xfId="3" applyNumberFormat="1" applyFont="1" applyAlignment="1">
      <alignment vertical="center"/>
    </xf>
    <xf numFmtId="168" fontId="21" fillId="0" borderId="0" xfId="3" applyNumberFormat="1" applyFont="1" applyAlignment="1">
      <alignment vertical="center"/>
    </xf>
    <xf numFmtId="0" fontId="21" fillId="0" borderId="6" xfId="3" quotePrefix="1" applyFont="1" applyBorder="1" applyAlignment="1">
      <alignment horizontal="center" vertical="center"/>
    </xf>
    <xf numFmtId="0" fontId="21" fillId="0" borderId="0" xfId="3" applyFont="1" applyBorder="1" applyAlignment="1">
      <alignment vertical="center" wrapText="1"/>
    </xf>
    <xf numFmtId="164" fontId="21" fillId="0" borderId="67" xfId="3" applyNumberFormat="1" applyFont="1" applyBorder="1" applyAlignment="1">
      <alignment vertical="center"/>
    </xf>
    <xf numFmtId="0" fontId="21" fillId="0" borderId="40" xfId="3" quotePrefix="1" applyFont="1" applyBorder="1" applyAlignment="1">
      <alignment horizontal="center" vertical="center"/>
    </xf>
    <xf numFmtId="164" fontId="21" fillId="0" borderId="42" xfId="3" applyNumberFormat="1" applyFont="1" applyBorder="1" applyAlignment="1">
      <alignment vertical="center"/>
    </xf>
    <xf numFmtId="0" fontId="21" fillId="0" borderId="41" xfId="3" applyFont="1" applyBorder="1" applyAlignment="1">
      <alignment vertical="center" wrapText="1"/>
    </xf>
    <xf numFmtId="0" fontId="30" fillId="8" borderId="127" xfId="3" quotePrefix="1" applyFont="1" applyFill="1" applyBorder="1" applyAlignment="1">
      <alignment horizontal="center" vertical="center"/>
    </xf>
    <xf numFmtId="0" fontId="30" fillId="8" borderId="130" xfId="3" applyFont="1" applyFill="1" applyBorder="1" applyAlignment="1">
      <alignment horizontal="center" vertical="center" wrapText="1"/>
    </xf>
    <xf numFmtId="164" fontId="30" fillId="8" borderId="128" xfId="3" applyNumberFormat="1" applyFont="1" applyFill="1" applyBorder="1" applyAlignment="1">
      <alignment vertical="center"/>
    </xf>
    <xf numFmtId="164" fontId="30" fillId="8" borderId="129" xfId="3" applyNumberFormat="1" applyFont="1" applyFill="1" applyBorder="1" applyAlignment="1">
      <alignment vertical="center"/>
    </xf>
    <xf numFmtId="0" fontId="22" fillId="9" borderId="132" xfId="3" applyFont="1" applyFill="1" applyBorder="1" applyAlignment="1">
      <alignment horizontal="centerContinuous" vertical="center" wrapText="1"/>
    </xf>
    <xf numFmtId="164" fontId="22" fillId="9" borderId="125" xfId="3" applyNumberFormat="1" applyFont="1" applyFill="1" applyBorder="1" applyAlignment="1">
      <alignment vertical="center"/>
    </xf>
    <xf numFmtId="164" fontId="22" fillId="9" borderId="126" xfId="3" applyNumberFormat="1" applyFont="1" applyFill="1" applyBorder="1" applyAlignment="1">
      <alignment vertical="center"/>
    </xf>
    <xf numFmtId="14" fontId="18" fillId="0" borderId="0" xfId="0" applyNumberFormat="1" applyFont="1" applyAlignment="1">
      <alignment vertical="center"/>
    </xf>
    <xf numFmtId="10" fontId="19" fillId="0" borderId="0" xfId="3" applyNumberFormat="1" applyFont="1"/>
    <xf numFmtId="166" fontId="21" fillId="0" borderId="48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166" fontId="21" fillId="0" borderId="6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18" fillId="0" borderId="0" xfId="0" quotePrefix="1" applyNumberFormat="1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164" fontId="30" fillId="8" borderId="178" xfId="0" applyNumberFormat="1" applyFont="1" applyFill="1" applyBorder="1" applyAlignment="1">
      <alignment vertical="center"/>
    </xf>
    <xf numFmtId="0" fontId="18" fillId="0" borderId="155" xfId="3" applyFont="1" applyBorder="1" applyAlignment="1">
      <alignment horizontal="center" vertical="center" wrapText="1"/>
    </xf>
    <xf numFmtId="0" fontId="26" fillId="10" borderId="0" xfId="2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10" fontId="21" fillId="0" borderId="0" xfId="0" applyNumberFormat="1" applyFont="1" applyAlignment="1">
      <alignment vertical="center"/>
    </xf>
    <xf numFmtId="0" fontId="21" fillId="0" borderId="180" xfId="3" quotePrefix="1" applyFont="1" applyBorder="1" applyAlignment="1">
      <alignment horizontal="center" vertical="center"/>
    </xf>
    <xf numFmtId="164" fontId="21" fillId="0" borderId="181" xfId="3" applyNumberFormat="1" applyFont="1" applyBorder="1" applyAlignment="1">
      <alignment vertical="center"/>
    </xf>
    <xf numFmtId="0" fontId="18" fillId="0" borderId="155" xfId="3" applyFont="1" applyBorder="1" applyAlignment="1">
      <alignment horizontal="center" vertical="center"/>
    </xf>
    <xf numFmtId="0" fontId="35" fillId="0" borderId="0" xfId="3" applyFont="1" applyAlignment="1">
      <alignment wrapText="1"/>
    </xf>
    <xf numFmtId="0" fontId="19" fillId="0" borderId="0" xfId="0" applyFont="1"/>
    <xf numFmtId="0" fontId="19" fillId="0" borderId="187" xfId="3" applyFont="1" applyBorder="1" applyAlignment="1">
      <alignment vertical="center" wrapText="1"/>
    </xf>
    <xf numFmtId="0" fontId="19" fillId="0" borderId="51" xfId="3" applyFont="1" applyBorder="1" applyAlignment="1">
      <alignment vertical="center" wrapText="1"/>
    </xf>
    <xf numFmtId="0" fontId="36" fillId="0" borderId="184" xfId="0" applyFont="1" applyBorder="1" applyAlignment="1">
      <alignment horizontal="centerContinuous" vertical="center" wrapText="1"/>
    </xf>
    <xf numFmtId="0" fontId="36" fillId="0" borderId="185" xfId="0" applyFont="1" applyBorder="1" applyAlignment="1">
      <alignment horizontal="centerContinuous" vertical="center" wrapText="1"/>
    </xf>
    <xf numFmtId="0" fontId="36" fillId="0" borderId="186" xfId="0" applyFont="1" applyBorder="1" applyAlignment="1">
      <alignment horizontal="centerContinuous" vertical="center" wrapText="1"/>
    </xf>
    <xf numFmtId="4" fontId="19" fillId="0" borderId="188" xfId="0" applyNumberFormat="1" applyFont="1" applyBorder="1" applyAlignment="1">
      <alignment vertical="center"/>
    </xf>
    <xf numFmtId="4" fontId="19" fillId="0" borderId="18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9" fillId="11" borderId="26" xfId="0" applyFont="1" applyFill="1" applyBorder="1" applyAlignment="1">
      <alignment vertical="center"/>
    </xf>
    <xf numFmtId="4" fontId="18" fillId="11" borderId="182" xfId="0" applyNumberFormat="1" applyFont="1" applyFill="1" applyBorder="1" applyAlignment="1">
      <alignment vertical="center"/>
    </xf>
    <xf numFmtId="4" fontId="19" fillId="11" borderId="183" xfId="0" applyNumberFormat="1" applyFont="1" applyFill="1" applyBorder="1" applyAlignment="1">
      <alignment vertical="center"/>
    </xf>
    <xf numFmtId="0" fontId="36" fillId="0" borderId="0" xfId="0" applyFont="1" applyAlignment="1">
      <alignment horizontal="centerContinuous"/>
    </xf>
    <xf numFmtId="0" fontId="36" fillId="0" borderId="190" xfId="0" applyFont="1" applyBorder="1" applyAlignment="1">
      <alignment horizontal="centerContinuous" vertical="center" wrapText="1"/>
    </xf>
    <xf numFmtId="4" fontId="19" fillId="0" borderId="191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0" fontId="17" fillId="7" borderId="127" xfId="3" quotePrefix="1" applyFont="1" applyFill="1" applyBorder="1" applyAlignment="1">
      <alignment horizontal="center" vertical="center" wrapText="1"/>
    </xf>
    <xf numFmtId="0" fontId="17" fillId="7" borderId="179" xfId="3" quotePrefix="1" applyFont="1" applyFill="1" applyBorder="1" applyAlignment="1">
      <alignment horizontal="center" vertical="center" wrapText="1"/>
    </xf>
    <xf numFmtId="0" fontId="26" fillId="9" borderId="0" xfId="20" applyFont="1" applyFill="1" applyBorder="1" applyAlignment="1">
      <alignment horizontal="left" vertical="center" wrapText="1"/>
    </xf>
  </cellXfs>
  <cellStyles count="29">
    <cellStyle name="10BOLD" xfId="1" xr:uid="{00000000-0005-0000-0000-000000000000}"/>
    <cellStyle name="Millares 2" xfId="7" xr:uid="{00000000-0005-0000-0000-000001000000}"/>
    <cellStyle name="No-definido" xfId="2" xr:uid="{00000000-0005-0000-0000-000002000000}"/>
    <cellStyle name="Normal" xfId="0" builtinId="0"/>
    <cellStyle name="Normal 10" xfId="6" xr:uid="{00000000-0005-0000-0000-000004000000}"/>
    <cellStyle name="Normal 10 2" xfId="8" xr:uid="{00000000-0005-0000-0000-000005000000}"/>
    <cellStyle name="Normal 10 3" xfId="9" xr:uid="{00000000-0005-0000-0000-000006000000}"/>
    <cellStyle name="Normal 11" xfId="10" xr:uid="{00000000-0005-0000-0000-000007000000}"/>
    <cellStyle name="Normal 12" xfId="22" xr:uid="{5430A9E2-AB95-4596-B583-84AB3D92BFC5}"/>
    <cellStyle name="Normal 13" xfId="23" xr:uid="{EAA768D6-BEB6-4BFD-B7FE-FA16CD23F9DC}"/>
    <cellStyle name="Normal 14" xfId="24" xr:uid="{026953DF-5DA8-43D0-AD1D-393F6E508B4B}"/>
    <cellStyle name="Normal 2" xfId="3" xr:uid="{00000000-0005-0000-0000-000008000000}"/>
    <cellStyle name="Normal 2 2" xfId="11" xr:uid="{00000000-0005-0000-0000-000009000000}"/>
    <cellStyle name="Normal 2 2 2" xfId="26" xr:uid="{3D9443C4-6833-4C6F-BD61-4464B9A729C9}"/>
    <cellStyle name="Normal 2 3" xfId="12" xr:uid="{00000000-0005-0000-0000-00000A000000}"/>
    <cellStyle name="Normal 2 4" xfId="5" xr:uid="{00000000-0005-0000-0000-00000B000000}"/>
    <cellStyle name="Normal 3" xfId="13" xr:uid="{00000000-0005-0000-0000-00000C000000}"/>
    <cellStyle name="Normal 3 2" xfId="14" xr:uid="{00000000-0005-0000-0000-00000D000000}"/>
    <cellStyle name="Normal 4" xfId="15" xr:uid="{00000000-0005-0000-0000-00000E000000}"/>
    <cellStyle name="Normal 5" xfId="16" xr:uid="{00000000-0005-0000-0000-00000F000000}"/>
    <cellStyle name="Normal 5 2" xfId="17" xr:uid="{00000000-0005-0000-0000-000010000000}"/>
    <cellStyle name="Normal 5 2 2" xfId="27" xr:uid="{1724AF8C-B06F-4ACD-BC6A-72C1FC77315C}"/>
    <cellStyle name="Normal 5 3" xfId="25" xr:uid="{F901198B-B902-49AE-AC73-5BAA57515ED8}"/>
    <cellStyle name="Normal 6" xfId="18" xr:uid="{00000000-0005-0000-0000-000011000000}"/>
    <cellStyle name="Normal 6 2" xfId="28" xr:uid="{40121EA1-FBA0-4649-B4F2-C616F2DD112A}"/>
    <cellStyle name="Normal 7" xfId="19" xr:uid="{00000000-0005-0000-0000-000012000000}"/>
    <cellStyle name="Normal 8" xfId="20" xr:uid="{00000000-0005-0000-0000-000013000000}"/>
    <cellStyle name="Normal 9" xfId="21" xr:uid="{00000000-0005-0000-0000-000014000000}"/>
    <cellStyle name="Porcentaje 2" xfId="4" xr:uid="{00000000-0005-0000-0000-000015000000}"/>
  </cellStyles>
  <dxfs count="0"/>
  <tableStyles count="1" defaultTableStyle="TableStyleMedium2" defaultPivotStyle="PivotStyleLight16">
    <tableStyle name="Invisible" pivot="0" table="0" count="0" xr9:uid="{3FC5EF8A-52B3-4276-B295-BC7CA1CD9E14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</xdr:row>
      <xdr:rowOff>114300</xdr:rowOff>
    </xdr:from>
    <xdr:to>
      <xdr:col>8</xdr:col>
      <xdr:colOff>19050</xdr:colOff>
      <xdr:row>5</xdr:row>
      <xdr:rowOff>19050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7058025" y="819150"/>
          <a:ext cx="25050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1</xdr:row>
      <xdr:rowOff>104775</xdr:rowOff>
    </xdr:from>
    <xdr:to>
      <xdr:col>2</xdr:col>
      <xdr:colOff>2009775</xdr:colOff>
      <xdr:row>5</xdr:row>
      <xdr:rowOff>19050</xdr:rowOff>
    </xdr:to>
    <xdr:pic>
      <xdr:nvPicPr>
        <xdr:cNvPr id="52579" name="Picture 6">
          <a:extLst>
            <a:ext uri="{FF2B5EF4-FFF2-40B4-BE49-F238E27FC236}">
              <a16:creationId xmlns:a16="http://schemas.microsoft.com/office/drawing/2014/main" id="{00000000-0008-0000-0A00-000063C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625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1714500</xdr:colOff>
      <xdr:row>6</xdr:row>
      <xdr:rowOff>104775</xdr:rowOff>
    </xdr:from>
    <xdr:ext cx="6429374" cy="628650"/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905000" y="1743075"/>
          <a:ext cx="6429374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2024KO LIKIDAZIOA / LIQUIDACIÓN 2024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900-000001300000}"/>
            </a:ext>
          </a:extLst>
        </xdr:cNvPr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00000000-0008-0000-0900-0000023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12291" name="Texto 19">
          <a:extLst>
            <a:ext uri="{FF2B5EF4-FFF2-40B4-BE49-F238E27FC236}">
              <a16:creationId xmlns:a16="http://schemas.microsoft.com/office/drawing/2014/main" id="{00000000-0008-0000-0900-000003300000}"/>
            </a:ext>
          </a:extLst>
        </xdr:cNvPr>
        <xdr:cNvSpPr txBox="1">
          <a:spLocks noChangeArrowheads="1"/>
        </xdr:cNvSpPr>
      </xdr:nvSpPr>
      <xdr:spPr bwMode="auto">
        <a:xfrm>
          <a:off x="1400175" y="790575"/>
          <a:ext cx="615315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2024KO LIKIDAZIOA / LIQUIDACIÓN 2024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1809" name="Picture 4">
          <a:extLst>
            <a:ext uri="{FF2B5EF4-FFF2-40B4-BE49-F238E27FC236}">
              <a16:creationId xmlns:a16="http://schemas.microsoft.com/office/drawing/2014/main" id="{00000000-0008-0000-0900-000061C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5372100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8519F5-8B91-4974-9E4C-2DA5E9530771}"/>
            </a:ext>
          </a:extLst>
        </xdr:cNvPr>
        <xdr:cNvSpPr txBox="1">
          <a:spLocks noChangeArrowheads="1"/>
        </xdr:cNvSpPr>
      </xdr:nvSpPr>
      <xdr:spPr bwMode="auto">
        <a:xfrm>
          <a:off x="83439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1A264D-B0EA-4827-85F6-793B64CC3191}"/>
            </a:ext>
          </a:extLst>
        </xdr:cNvPr>
        <xdr:cNvSpPr txBox="1">
          <a:spLocks noChangeArrowheads="1"/>
        </xdr:cNvSpPr>
      </xdr:nvSpPr>
      <xdr:spPr bwMode="auto">
        <a:xfrm>
          <a:off x="762000" y="4924425"/>
          <a:ext cx="7581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2</xdr:col>
      <xdr:colOff>409575</xdr:colOff>
      <xdr:row>6</xdr:row>
      <xdr:rowOff>19050</xdr:rowOff>
    </xdr:from>
    <xdr:to>
      <xdr:col>4</xdr:col>
      <xdr:colOff>590550</xdr:colOff>
      <xdr:row>9</xdr:row>
      <xdr:rowOff>95250</xdr:rowOff>
    </xdr:to>
    <xdr:sp macro="" textlink="">
      <xdr:nvSpPr>
        <xdr:cNvPr id="4" name="Texto 19">
          <a:extLst>
            <a:ext uri="{FF2B5EF4-FFF2-40B4-BE49-F238E27FC236}">
              <a16:creationId xmlns:a16="http://schemas.microsoft.com/office/drawing/2014/main" id="{23CB73BF-B27F-41AE-89D7-8224525EBC04}"/>
            </a:ext>
          </a:extLst>
        </xdr:cNvPr>
        <xdr:cNvSpPr txBox="1">
          <a:spLocks noChangeArrowheads="1"/>
        </xdr:cNvSpPr>
      </xdr:nvSpPr>
      <xdr:spPr bwMode="auto">
        <a:xfrm>
          <a:off x="1400175" y="790575"/>
          <a:ext cx="6286500" cy="5048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2024KO LIKIDAZIOA / LIQUIDACIÓN 2024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2E4DB2-E88B-4044-9A78-2BF12582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DEAF8406-9663-42F8-97FD-524F0F352021}"/>
            </a:ext>
          </a:extLst>
        </xdr:cNvPr>
        <xdr:cNvSpPr txBox="1">
          <a:spLocks noChangeArrowheads="1"/>
        </xdr:cNvSpPr>
      </xdr:nvSpPr>
      <xdr:spPr bwMode="auto">
        <a:xfrm>
          <a:off x="6048375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76200</xdr:rowOff>
    </xdr:from>
    <xdr:to>
      <xdr:col>4</xdr:col>
      <xdr:colOff>0</xdr:colOff>
      <xdr:row>5</xdr:row>
      <xdr:rowOff>0</xdr:rowOff>
    </xdr:to>
    <xdr:sp macro="" textlink="">
      <xdr:nvSpPr>
        <xdr:cNvPr id="13313" name="Text Box 1">
          <a:extLst>
            <a:ext uri="{FF2B5EF4-FFF2-40B4-BE49-F238E27FC236}">
              <a16:creationId xmlns:a16="http://schemas.microsoft.com/office/drawing/2014/main" id="{00000000-0008-0000-0000-000001340000}"/>
            </a:ext>
          </a:extLst>
        </xdr:cNvPr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3314" name="Text Box 2">
          <a:extLst>
            <a:ext uri="{FF2B5EF4-FFF2-40B4-BE49-F238E27FC236}">
              <a16:creationId xmlns:a16="http://schemas.microsoft.com/office/drawing/2014/main" id="{00000000-0008-0000-0000-00000234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371475</xdr:colOff>
      <xdr:row>6</xdr:row>
      <xdr:rowOff>85725</xdr:rowOff>
    </xdr:from>
    <xdr:to>
      <xdr:col>3</xdr:col>
      <xdr:colOff>1238250</xdr:colOff>
      <xdr:row>10</xdr:row>
      <xdr:rowOff>200025</xdr:rowOff>
    </xdr:to>
    <xdr:sp macro="" textlink="">
      <xdr:nvSpPr>
        <xdr:cNvPr id="13315" name="Texto 19">
          <a:extLst>
            <a:ext uri="{FF2B5EF4-FFF2-40B4-BE49-F238E27FC236}">
              <a16:creationId xmlns:a16="http://schemas.microsoft.com/office/drawing/2014/main" id="{00000000-0008-0000-0000-000003340000}"/>
            </a:ext>
          </a:extLst>
        </xdr:cNvPr>
        <xdr:cNvSpPr txBox="1">
          <a:spLocks noChangeArrowheads="1"/>
        </xdr:cNvSpPr>
      </xdr:nvSpPr>
      <xdr:spPr bwMode="auto">
        <a:xfrm>
          <a:off x="552450" y="857250"/>
          <a:ext cx="6829425" cy="6858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2024KO LIKIDAZIOA / LIQUIDACIÓN 2024</a:t>
          </a:r>
        </a:p>
      </xdr:txBody>
    </xdr:sp>
    <xdr:clientData/>
  </xdr:twoCellAnchor>
  <xdr:twoCellAnchor>
    <xdr:from>
      <xdr:col>1</xdr:col>
      <xdr:colOff>333375</xdr:colOff>
      <xdr:row>0</xdr:row>
      <xdr:rowOff>28575</xdr:rowOff>
    </xdr:from>
    <xdr:to>
      <xdr:col>1</xdr:col>
      <xdr:colOff>2381250</xdr:colOff>
      <xdr:row>4</xdr:row>
      <xdr:rowOff>114300</xdr:rowOff>
    </xdr:to>
    <xdr:pic>
      <xdr:nvPicPr>
        <xdr:cNvPr id="50785" name="Picture 4">
          <a:extLst>
            <a:ext uri="{FF2B5EF4-FFF2-40B4-BE49-F238E27FC236}">
              <a16:creationId xmlns:a16="http://schemas.microsoft.com/office/drawing/2014/main" id="{00000000-0008-0000-0000-000061C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8575"/>
          <a:ext cx="2047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1076325</xdr:colOff>
      <xdr:row>0</xdr:row>
      <xdr:rowOff>19050</xdr:rowOff>
    </xdr:from>
    <xdr:to>
      <xdr:col>4</xdr:col>
      <xdr:colOff>885825</xdr:colOff>
      <xdr:row>4</xdr:row>
      <xdr:rowOff>85725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972175" y="19050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SpPr txBox="1">
          <a:spLocks noChangeArrowheads="1"/>
        </xdr:cNvSpPr>
      </xdr:nvSpPr>
      <xdr:spPr bwMode="auto">
        <a:xfrm>
          <a:off x="6629400" y="95250"/>
          <a:ext cx="29527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84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7174" name="Texto 19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SpPr txBox="1">
          <a:spLocks noChangeArrowheads="1"/>
        </xdr:cNvSpPr>
      </xdr:nvSpPr>
      <xdr:spPr bwMode="auto">
        <a:xfrm>
          <a:off x="390525" y="866775"/>
          <a:ext cx="9134475" cy="5619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2024KO LIKIDAZIOA / LIQUIDACIÓN 2024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3531" name="Picture 12">
          <a:extLst>
            <a:ext uri="{FF2B5EF4-FFF2-40B4-BE49-F238E27FC236}">
              <a16:creationId xmlns:a16="http://schemas.microsoft.com/office/drawing/2014/main" id="{00000000-0008-0000-0100-00001BD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500-000002200000}"/>
            </a:ext>
          </a:extLst>
        </xdr:cNvPr>
        <xdr:cNvSpPr txBox="1">
          <a:spLocks noChangeArrowheads="1"/>
        </xdr:cNvSpPr>
      </xdr:nvSpPr>
      <xdr:spPr bwMode="auto">
        <a:xfrm>
          <a:off x="0" y="7362825"/>
          <a:ext cx="914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1438275</xdr:colOff>
      <xdr:row>5</xdr:row>
      <xdr:rowOff>9525</xdr:rowOff>
    </xdr:from>
    <xdr:to>
      <xdr:col>7</xdr:col>
      <xdr:colOff>276225</xdr:colOff>
      <xdr:row>9</xdr:row>
      <xdr:rowOff>57150</xdr:rowOff>
    </xdr:to>
    <xdr:sp macro="" textlink="">
      <xdr:nvSpPr>
        <xdr:cNvPr id="8195" name="Texto 19">
          <a:extLst>
            <a:ext uri="{FF2B5EF4-FFF2-40B4-BE49-F238E27FC236}">
              <a16:creationId xmlns:a16="http://schemas.microsoft.com/office/drawing/2014/main" id="{00000000-0008-0000-0500-000003200000}"/>
            </a:ext>
          </a:extLst>
        </xdr:cNvPr>
        <xdr:cNvSpPr txBox="1">
          <a:spLocks noChangeArrowheads="1"/>
        </xdr:cNvSpPr>
      </xdr:nvSpPr>
      <xdr:spPr bwMode="auto">
        <a:xfrm>
          <a:off x="1762125" y="723900"/>
          <a:ext cx="5715000" cy="61912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2024KO LIKIDAZIOA / LIQUIDACIÓN 2024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54555" name="Picture 4">
          <a:extLst>
            <a:ext uri="{FF2B5EF4-FFF2-40B4-BE49-F238E27FC236}">
              <a16:creationId xmlns:a16="http://schemas.microsoft.com/office/drawing/2014/main" id="{00000000-0008-0000-0500-00001BD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457200</xdr:colOff>
      <xdr:row>0</xdr:row>
      <xdr:rowOff>66675</xdr:rowOff>
    </xdr:from>
    <xdr:to>
      <xdr:col>9</xdr:col>
      <xdr:colOff>47625</xdr:colOff>
      <xdr:row>4</xdr:row>
      <xdr:rowOff>133350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76FE5B-5836-4267-9652-AE5BB862151B}"/>
            </a:ext>
          </a:extLst>
        </xdr:cNvPr>
        <xdr:cNvSpPr txBox="1">
          <a:spLocks noChangeArrowheads="1"/>
        </xdr:cNvSpPr>
      </xdr:nvSpPr>
      <xdr:spPr bwMode="auto">
        <a:xfrm>
          <a:off x="7658100" y="66675"/>
          <a:ext cx="22860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95250</xdr:rowOff>
    </xdr:from>
    <xdr:to>
      <xdr:col>7</xdr:col>
      <xdr:colOff>857250</xdr:colOff>
      <xdr:row>5</xdr:row>
      <xdr:rowOff>19050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600-000001240000}"/>
            </a:ext>
          </a:extLst>
        </xdr:cNvPr>
        <xdr:cNvSpPr txBox="1">
          <a:spLocks noChangeArrowheads="1"/>
        </xdr:cNvSpPr>
      </xdr:nvSpPr>
      <xdr:spPr bwMode="auto">
        <a:xfrm>
          <a:off x="6981825" y="95250"/>
          <a:ext cx="24479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55578" name="Picture 4">
          <a:extLst>
            <a:ext uri="{FF2B5EF4-FFF2-40B4-BE49-F238E27FC236}">
              <a16:creationId xmlns:a16="http://schemas.microsoft.com/office/drawing/2014/main" id="{00000000-0008-0000-0600-00001AD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1381125</xdr:colOff>
      <xdr:row>4</xdr:row>
      <xdr:rowOff>60961</xdr:rowOff>
    </xdr:from>
    <xdr:to>
      <xdr:col>6</xdr:col>
      <xdr:colOff>28575</xdr:colOff>
      <xdr:row>9</xdr:row>
      <xdr:rowOff>19051</xdr:rowOff>
    </xdr:to>
    <xdr:sp macro="" textlink="">
      <xdr:nvSpPr>
        <xdr:cNvPr id="9221" name="Texto 19">
          <a:extLst>
            <a:ext uri="{FF2B5EF4-FFF2-40B4-BE49-F238E27FC236}">
              <a16:creationId xmlns:a16="http://schemas.microsoft.com/office/drawing/2014/main" id="{00000000-0008-0000-0600-000005240000}"/>
            </a:ext>
          </a:extLst>
        </xdr:cNvPr>
        <xdr:cNvSpPr txBox="1">
          <a:spLocks noChangeArrowheads="1"/>
        </xdr:cNvSpPr>
      </xdr:nvSpPr>
      <xdr:spPr bwMode="auto">
        <a:xfrm>
          <a:off x="1655445" y="579121"/>
          <a:ext cx="6305550" cy="60579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2024KO LIKIDAZIOA / LIQUIDACIÓN 2024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J35"/>
  <sheetViews>
    <sheetView showGridLines="0" showZeros="0" tabSelected="1" workbookViewId="0"/>
  </sheetViews>
  <sheetFormatPr baseColWidth="10" defaultColWidth="11.42578125" defaultRowHeight="12.75" x14ac:dyDescent="0.2"/>
  <cols>
    <col min="1" max="1" width="1.140625" style="92" customWidth="1"/>
    <col min="2" max="2" width="1.7109375" style="92" customWidth="1"/>
    <col min="3" max="3" width="59.5703125" style="92" customWidth="1"/>
    <col min="4" max="4" width="16.85546875" style="92" customWidth="1"/>
    <col min="5" max="5" width="16" style="92" customWidth="1"/>
    <col min="6" max="6" width="15.42578125" style="92" customWidth="1"/>
    <col min="7" max="7" width="15" style="92" customWidth="1"/>
    <col min="8" max="8" width="16.42578125" style="92" customWidth="1"/>
    <col min="9" max="9" width="1.7109375" style="92" customWidth="1"/>
    <col min="10" max="10" width="18.42578125" style="92" bestFit="1" customWidth="1"/>
    <col min="11" max="16384" width="11.42578125" style="92"/>
  </cols>
  <sheetData>
    <row r="1" spans="2:10" s="87" customFormat="1" ht="55.5" customHeight="1" x14ac:dyDescent="0.2">
      <c r="B1" s="86"/>
    </row>
    <row r="2" spans="2:10" s="90" customFormat="1" ht="22.5" customHeight="1" x14ac:dyDescent="0.2">
      <c r="B2" s="88"/>
      <c r="C2" s="89"/>
      <c r="D2" s="89"/>
      <c r="E2" s="89"/>
      <c r="F2" s="89"/>
      <c r="G2" s="89"/>
      <c r="H2" s="89"/>
    </row>
    <row r="3" spans="2:10" s="90" customFormat="1" x14ac:dyDescent="0.2">
      <c r="B3" s="88"/>
      <c r="C3" s="89"/>
      <c r="D3" s="89"/>
      <c r="E3" s="89"/>
      <c r="F3" s="89"/>
      <c r="G3" s="89"/>
      <c r="H3" s="89"/>
    </row>
    <row r="4" spans="2:10" s="90" customFormat="1" x14ac:dyDescent="0.2">
      <c r="B4" s="88"/>
      <c r="C4" s="89"/>
      <c r="D4" s="89"/>
      <c r="E4" s="89"/>
      <c r="F4" s="89"/>
      <c r="G4" s="89"/>
      <c r="H4" s="89"/>
    </row>
    <row r="5" spans="2:10" s="90" customFormat="1" x14ac:dyDescent="0.2">
      <c r="B5" s="88"/>
      <c r="C5" s="89"/>
      <c r="D5" s="89"/>
      <c r="E5" s="89"/>
      <c r="F5" s="89"/>
      <c r="G5" s="89"/>
      <c r="H5" s="89"/>
    </row>
    <row r="6" spans="2:10" s="90" customFormat="1" x14ac:dyDescent="0.2">
      <c r="B6" s="88"/>
      <c r="C6" s="89"/>
      <c r="D6" s="89"/>
      <c r="E6" s="89"/>
      <c r="F6" s="89"/>
      <c r="G6" s="89"/>
      <c r="H6" s="89"/>
    </row>
    <row r="7" spans="2:10" s="90" customFormat="1" x14ac:dyDescent="0.2">
      <c r="B7" s="88"/>
      <c r="C7" s="89"/>
      <c r="D7" s="89"/>
      <c r="E7" s="89"/>
      <c r="F7" s="89"/>
      <c r="G7" s="89"/>
      <c r="H7" s="89"/>
    </row>
    <row r="8" spans="2:10" s="90" customFormat="1" x14ac:dyDescent="0.2">
      <c r="B8" s="88"/>
      <c r="C8" s="89"/>
      <c r="D8" s="89"/>
      <c r="E8" s="89"/>
      <c r="F8" s="89"/>
      <c r="G8" s="89"/>
      <c r="H8" s="89"/>
    </row>
    <row r="9" spans="2:10" s="90" customFormat="1" x14ac:dyDescent="0.2">
      <c r="B9" s="88"/>
      <c r="C9" s="89"/>
      <c r="D9" s="89"/>
      <c r="E9" s="89"/>
      <c r="F9" s="89"/>
      <c r="G9" s="89"/>
      <c r="H9" s="89"/>
    </row>
    <row r="10" spans="2:10" s="90" customFormat="1" ht="14.25" customHeight="1" x14ac:dyDescent="0.2">
      <c r="B10" s="88"/>
      <c r="C10" s="89"/>
      <c r="D10" s="89"/>
      <c r="E10" s="89"/>
      <c r="F10" s="89"/>
      <c r="G10" s="89"/>
      <c r="H10" s="89"/>
    </row>
    <row r="11" spans="2:10" s="90" customFormat="1" ht="10.5" customHeight="1" x14ac:dyDescent="0.2">
      <c r="B11" s="88"/>
      <c r="C11" s="89"/>
      <c r="D11" s="89"/>
      <c r="E11" s="89"/>
      <c r="F11" s="89"/>
      <c r="G11" s="89"/>
      <c r="H11" s="89"/>
    </row>
    <row r="12" spans="2:10" ht="39" x14ac:dyDescent="0.2">
      <c r="B12" s="105" t="s">
        <v>139</v>
      </c>
      <c r="C12" s="91"/>
      <c r="D12" s="91"/>
      <c r="E12" s="91"/>
      <c r="F12" s="91"/>
      <c r="G12" s="91"/>
      <c r="H12" s="91"/>
    </row>
    <row r="13" spans="2:10" x14ac:dyDescent="0.2">
      <c r="D13" s="93"/>
      <c r="E13" s="93"/>
      <c r="F13" s="93"/>
      <c r="G13" s="93"/>
      <c r="H13" s="256">
        <f>+'Total Consolidado'!E13</f>
        <v>0</v>
      </c>
    </row>
    <row r="14" spans="2:10" s="135" customFormat="1" ht="86.25" customHeight="1" x14ac:dyDescent="0.2">
      <c r="B14" s="324"/>
      <c r="C14" s="325" t="s">
        <v>50</v>
      </c>
      <c r="D14" s="326" t="s">
        <v>95</v>
      </c>
      <c r="E14" s="326" t="s">
        <v>96</v>
      </c>
      <c r="F14" s="326" t="s">
        <v>103</v>
      </c>
      <c r="G14" s="326" t="s">
        <v>104</v>
      </c>
      <c r="H14" s="343" t="s">
        <v>115</v>
      </c>
    </row>
    <row r="15" spans="2:10" s="330" customFormat="1" ht="20.100000000000001" customHeight="1" x14ac:dyDescent="0.2">
      <c r="B15" s="327"/>
      <c r="C15" s="328" t="s">
        <v>51</v>
      </c>
      <c r="D15" s="329">
        <v>2981474888.6200004</v>
      </c>
      <c r="E15" s="329">
        <v>2963214336.6799998</v>
      </c>
      <c r="F15" s="329">
        <v>-21918227.14000034</v>
      </c>
      <c r="G15" s="329"/>
      <c r="H15" s="344">
        <v>-3657675.2</v>
      </c>
      <c r="J15" s="331"/>
    </row>
    <row r="16" spans="2:10" s="330" customFormat="1" ht="20.100000000000001" customHeight="1" x14ac:dyDescent="0.2">
      <c r="B16" s="327"/>
      <c r="C16" s="328" t="s">
        <v>131</v>
      </c>
      <c r="D16" s="329">
        <v>255511010.44000003</v>
      </c>
      <c r="E16" s="329">
        <v>255530788.49000001</v>
      </c>
      <c r="F16" s="329">
        <v>-1083705.2600000016</v>
      </c>
      <c r="G16" s="329"/>
      <c r="H16" s="344">
        <v>-1103483.31</v>
      </c>
      <c r="J16" s="332"/>
    </row>
    <row r="17" spans="2:10" s="330" customFormat="1" ht="20.100000000000001" customHeight="1" x14ac:dyDescent="0.2">
      <c r="B17" s="327"/>
      <c r="C17" s="328" t="s">
        <v>52</v>
      </c>
      <c r="D17" s="329">
        <v>7087488.7000000002</v>
      </c>
      <c r="E17" s="329">
        <v>7081409.7000000002</v>
      </c>
      <c r="F17" s="329">
        <v>18449.899999999907</v>
      </c>
      <c r="G17" s="329"/>
      <c r="H17" s="344">
        <v>24528.9</v>
      </c>
      <c r="J17" s="332"/>
    </row>
    <row r="18" spans="2:10" s="330" customFormat="1" ht="20.100000000000001" customHeight="1" x14ac:dyDescent="0.2">
      <c r="B18" s="327"/>
      <c r="C18" s="328" t="s">
        <v>61</v>
      </c>
      <c r="D18" s="329">
        <v>16149549.9</v>
      </c>
      <c r="E18" s="329">
        <v>16039249.890000001</v>
      </c>
      <c r="F18" s="329">
        <v>-27852.61</v>
      </c>
      <c r="G18" s="329"/>
      <c r="H18" s="344">
        <v>82447.399999999994</v>
      </c>
      <c r="J18" s="332"/>
    </row>
    <row r="19" spans="2:10" s="330" customFormat="1" ht="20.100000000000001" customHeight="1" x14ac:dyDescent="0.2">
      <c r="B19" s="333"/>
      <c r="C19" s="334" t="s">
        <v>63</v>
      </c>
      <c r="D19" s="335">
        <v>3163640.28</v>
      </c>
      <c r="E19" s="335">
        <v>3470606.57</v>
      </c>
      <c r="F19" s="335"/>
      <c r="G19" s="335"/>
      <c r="H19" s="344">
        <v>-306966.28999999998</v>
      </c>
      <c r="J19" s="332"/>
    </row>
    <row r="20" spans="2:10" s="330" customFormat="1" ht="20.100000000000001" customHeight="1" x14ac:dyDescent="0.2">
      <c r="B20" s="327"/>
      <c r="C20" s="328" t="s">
        <v>53</v>
      </c>
      <c r="D20" s="329">
        <v>25463981.329999998</v>
      </c>
      <c r="E20" s="329">
        <v>25433162.170000002</v>
      </c>
      <c r="F20" s="329"/>
      <c r="G20" s="329"/>
      <c r="H20" s="344">
        <v>30819.16</v>
      </c>
      <c r="J20" s="332"/>
    </row>
    <row r="21" spans="2:10" s="330" customFormat="1" ht="20.100000000000001" customHeight="1" x14ac:dyDescent="0.2">
      <c r="B21" s="327"/>
      <c r="C21" s="328" t="s">
        <v>54</v>
      </c>
      <c r="D21" s="329">
        <v>26075219.969999999</v>
      </c>
      <c r="E21" s="329">
        <v>24590358.819999997</v>
      </c>
      <c r="F21" s="329"/>
      <c r="G21" s="329"/>
      <c r="H21" s="344">
        <v>1484861.15</v>
      </c>
      <c r="J21" s="332"/>
    </row>
    <row r="22" spans="2:10" s="330" customFormat="1" ht="20.100000000000001" customHeight="1" x14ac:dyDescent="0.2">
      <c r="B22" s="327"/>
      <c r="C22" s="328" t="s">
        <v>120</v>
      </c>
      <c r="D22" s="329">
        <v>1014461.47</v>
      </c>
      <c r="E22" s="329">
        <v>1171827.1200000001</v>
      </c>
      <c r="F22" s="329"/>
      <c r="G22" s="329"/>
      <c r="H22" s="344">
        <v>-157365.65</v>
      </c>
      <c r="J22" s="332"/>
    </row>
    <row r="23" spans="2:10" s="330" customFormat="1" ht="20.100000000000001" customHeight="1" x14ac:dyDescent="0.2">
      <c r="B23" s="336"/>
      <c r="C23" s="328" t="s">
        <v>118</v>
      </c>
      <c r="D23" s="337">
        <v>19002.310000000001</v>
      </c>
      <c r="E23" s="337">
        <v>18660.07</v>
      </c>
      <c r="F23" s="337"/>
      <c r="G23" s="337"/>
      <c r="H23" s="345">
        <v>342.24</v>
      </c>
      <c r="J23" s="332"/>
    </row>
    <row r="24" spans="2:10" s="330" customFormat="1" ht="20.100000000000001" customHeight="1" x14ac:dyDescent="0.2">
      <c r="B24" s="336"/>
      <c r="C24" s="328" t="s">
        <v>121</v>
      </c>
      <c r="D24" s="337">
        <v>2490000</v>
      </c>
      <c r="E24" s="337">
        <v>2870099.87</v>
      </c>
      <c r="F24" s="337"/>
      <c r="G24" s="337"/>
      <c r="H24" s="344">
        <v>-380099.87</v>
      </c>
      <c r="J24" s="332"/>
    </row>
    <row r="25" spans="2:10" s="330" customFormat="1" ht="20.100000000000001" customHeight="1" x14ac:dyDescent="0.2">
      <c r="B25" s="359"/>
      <c r="C25" s="328" t="s">
        <v>56</v>
      </c>
      <c r="D25" s="360">
        <v>4887518.01</v>
      </c>
      <c r="E25" s="337">
        <v>5120573.9799999995</v>
      </c>
      <c r="F25" s="360"/>
      <c r="G25" s="360"/>
      <c r="H25" s="345">
        <v>-233055.97</v>
      </c>
      <c r="J25" s="332"/>
    </row>
    <row r="26" spans="2:10" s="330" customFormat="1" ht="20.100000000000001" customHeight="1" x14ac:dyDescent="0.2">
      <c r="B26" s="336"/>
      <c r="C26" s="338" t="s">
        <v>55</v>
      </c>
      <c r="D26" s="337">
        <v>2192508.9300000002</v>
      </c>
      <c r="E26" s="337">
        <v>2266293.1799999997</v>
      </c>
      <c r="F26" s="337"/>
      <c r="G26" s="337"/>
      <c r="H26" s="345">
        <v>-73784.25</v>
      </c>
      <c r="J26" s="332"/>
    </row>
    <row r="27" spans="2:10" s="330" customFormat="1" ht="20.100000000000001" customHeight="1" x14ac:dyDescent="0.2">
      <c r="B27" s="336"/>
      <c r="C27" s="338" t="s">
        <v>57</v>
      </c>
      <c r="D27" s="337">
        <v>2506911.5199999996</v>
      </c>
      <c r="E27" s="337">
        <v>2501992.75</v>
      </c>
      <c r="F27" s="337"/>
      <c r="G27" s="337"/>
      <c r="H27" s="345">
        <v>4918.7700000000004</v>
      </c>
      <c r="J27" s="332"/>
    </row>
    <row r="28" spans="2:10" s="330" customFormat="1" ht="20.100000000000001" customHeight="1" x14ac:dyDescent="0.2">
      <c r="B28" s="359"/>
      <c r="C28" s="328" t="s">
        <v>59</v>
      </c>
      <c r="D28" s="337">
        <v>696650.5</v>
      </c>
      <c r="E28" s="337">
        <v>703600.1</v>
      </c>
      <c r="F28" s="360"/>
      <c r="G28" s="360"/>
      <c r="H28" s="345">
        <v>-6949.6</v>
      </c>
      <c r="J28" s="332"/>
    </row>
    <row r="29" spans="2:10" s="330" customFormat="1" ht="20.100000000000001" customHeight="1" thickBot="1" x14ac:dyDescent="0.25">
      <c r="B29" s="336"/>
      <c r="C29" s="338" t="s">
        <v>130</v>
      </c>
      <c r="D29" s="337">
        <v>1512300.2</v>
      </c>
      <c r="E29" s="337">
        <v>1721883.0699999998</v>
      </c>
      <c r="F29" s="337"/>
      <c r="G29" s="337"/>
      <c r="H29" s="345">
        <v>-209582.87</v>
      </c>
      <c r="J29" s="332"/>
    </row>
    <row r="30" spans="2:10" s="330" customFormat="1" ht="45" customHeight="1" thickTop="1" thickBot="1" x14ac:dyDescent="0.25">
      <c r="B30" s="339"/>
      <c r="C30" s="340" t="s">
        <v>138</v>
      </c>
      <c r="D30" s="341">
        <v>3330245132.1799998</v>
      </c>
      <c r="E30" s="341">
        <v>3311734842.46</v>
      </c>
      <c r="F30" s="341">
        <v>-23011335.110000342</v>
      </c>
      <c r="G30" s="341">
        <v>0</v>
      </c>
      <c r="H30" s="342">
        <v>-4501045.3899999987</v>
      </c>
      <c r="J30" s="332"/>
    </row>
    <row r="31" spans="2:10" s="95" customFormat="1" ht="20.100000000000001" customHeight="1" thickTop="1" thickBot="1" x14ac:dyDescent="0.25">
      <c r="B31" s="94"/>
      <c r="C31" s="106"/>
      <c r="D31" s="107"/>
      <c r="E31" s="107"/>
      <c r="F31" s="107"/>
      <c r="G31" s="107"/>
      <c r="H31" s="108"/>
      <c r="J31" s="96"/>
    </row>
    <row r="32" spans="2:10" s="95" customFormat="1" ht="27.75" customHeight="1" thickTop="1" thickBot="1" x14ac:dyDescent="0.25">
      <c r="B32" s="379" t="s">
        <v>134</v>
      </c>
      <c r="C32" s="380"/>
      <c r="D32" s="97">
        <v>3353361894.27</v>
      </c>
      <c r="E32" s="97">
        <v>3278532874.02</v>
      </c>
      <c r="F32" s="97">
        <v>-76613775.799999937</v>
      </c>
      <c r="G32" s="97">
        <v>0</v>
      </c>
      <c r="H32" s="98">
        <v>-1784755.5499999374</v>
      </c>
      <c r="J32" s="96"/>
    </row>
    <row r="33" spans="2:8" s="99" customFormat="1" ht="15.75" thickTop="1" x14ac:dyDescent="0.25">
      <c r="B33" s="100"/>
      <c r="C33" s="101"/>
      <c r="D33" s="102"/>
      <c r="E33" s="102"/>
      <c r="F33" s="102"/>
      <c r="G33" s="102"/>
      <c r="H33" s="102"/>
    </row>
    <row r="34" spans="2:8" s="90" customFormat="1" ht="24.95" customHeight="1" x14ac:dyDescent="0.2">
      <c r="B34" s="92"/>
      <c r="C34" s="92"/>
      <c r="D34" s="103"/>
      <c r="E34" s="103"/>
      <c r="F34" s="103"/>
      <c r="G34" s="103"/>
      <c r="H34" s="103"/>
    </row>
    <row r="35" spans="2:8" s="90" customFormat="1" ht="24.95" customHeight="1" x14ac:dyDescent="0.25">
      <c r="B35" s="92"/>
      <c r="C35" s="104"/>
      <c r="D35" s="103"/>
      <c r="E35" s="103"/>
      <c r="F35" s="103"/>
      <c r="G35" s="103"/>
      <c r="H35" s="103"/>
    </row>
  </sheetData>
  <mergeCells count="1">
    <mergeCell ref="B32:C32"/>
  </mergeCells>
  <printOptions horizontalCentered="1"/>
  <pageMargins left="0.19685039370078741" right="0.19685039370078741" top="0.19685039370078741" bottom="0.39370078740157483" header="0" footer="0.19685039370078741"/>
  <pageSetup paperSize="9" scale="90" orientation="landscape" r:id="rId1"/>
  <headerFooter alignWithMargins="0">
    <oddFooter>&amp;L&amp;"Arial,Cursiva"&amp;6&amp;F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6:I55"/>
  <sheetViews>
    <sheetView showGridLines="0" showZeros="0" zoomScaleNormal="100" workbookViewId="0"/>
  </sheetViews>
  <sheetFormatPr baseColWidth="10" defaultColWidth="11.42578125" defaultRowHeight="11.25" x14ac:dyDescent="0.2"/>
  <cols>
    <col min="1" max="1" width="11.42578125" style="2"/>
    <col min="2" max="2" width="3.42578125" style="2" customWidth="1"/>
    <col min="3" max="3" width="72.85546875" style="2" customWidth="1"/>
    <col min="4" max="5" width="18.7109375" style="2" customWidth="1"/>
    <col min="6" max="6" width="12.28515625" style="2" bestFit="1" customWidth="1"/>
    <col min="7" max="7" width="13.5703125" style="11" customWidth="1"/>
    <col min="8" max="8" width="19.7109375" style="2" bestFit="1" customWidth="1"/>
    <col min="9" max="16384" width="11.42578125" style="2"/>
  </cols>
  <sheetData>
    <row r="6" spans="2:8" ht="5.0999999999999996" customHeight="1" x14ac:dyDescent="0.2"/>
    <row r="11" spans="2:8" ht="15.75" x14ac:dyDescent="0.2">
      <c r="B11" s="8" t="s">
        <v>58</v>
      </c>
      <c r="C11" s="7"/>
      <c r="D11" s="7"/>
      <c r="E11" s="7"/>
    </row>
    <row r="12" spans="2:8" ht="15.75" x14ac:dyDescent="0.2">
      <c r="B12" s="8" t="s">
        <v>116</v>
      </c>
      <c r="C12" s="7"/>
      <c r="D12" s="7"/>
      <c r="E12" s="7"/>
    </row>
    <row r="13" spans="2:8" ht="12.75" x14ac:dyDescent="0.2">
      <c r="E13" s="346"/>
    </row>
    <row r="14" spans="2:8" ht="15" customHeight="1" x14ac:dyDescent="0.2">
      <c r="B14" s="4"/>
      <c r="C14" s="6"/>
      <c r="D14" s="241" t="s">
        <v>113</v>
      </c>
      <c r="E14" s="241"/>
    </row>
    <row r="15" spans="2:8" ht="18" customHeight="1" x14ac:dyDescent="0.2">
      <c r="B15" s="24"/>
      <c r="C15" s="25"/>
      <c r="D15" s="77">
        <v>2024</v>
      </c>
      <c r="E15" s="76">
        <v>2023</v>
      </c>
      <c r="H15" s="378"/>
    </row>
    <row r="16" spans="2:8" s="185" customFormat="1" ht="12.95" customHeight="1" x14ac:dyDescent="0.2">
      <c r="B16" s="216">
        <v>1</v>
      </c>
      <c r="C16" s="229" t="s">
        <v>6</v>
      </c>
      <c r="D16" s="230">
        <v>1436465765.25</v>
      </c>
      <c r="E16" s="231">
        <v>1442206288.8199999</v>
      </c>
      <c r="G16" s="197"/>
    </row>
    <row r="17" spans="2:7" s="185" customFormat="1" ht="12.95" customHeight="1" x14ac:dyDescent="0.2">
      <c r="B17" s="220">
        <v>2</v>
      </c>
      <c r="C17" s="233" t="s">
        <v>7</v>
      </c>
      <c r="D17" s="234">
        <v>1399995131.5300002</v>
      </c>
      <c r="E17" s="235">
        <v>1431326045.5599999</v>
      </c>
      <c r="G17" s="197"/>
    </row>
    <row r="18" spans="2:7" s="185" customFormat="1" ht="12.95" customHeight="1" x14ac:dyDescent="0.2">
      <c r="B18" s="220">
        <v>3</v>
      </c>
      <c r="C18" s="233" t="s">
        <v>8</v>
      </c>
      <c r="D18" s="234">
        <v>102465774.03000002</v>
      </c>
      <c r="E18" s="235">
        <v>94275092.499999985</v>
      </c>
      <c r="G18" s="197"/>
    </row>
    <row r="19" spans="2:7" s="185" customFormat="1" ht="12.95" customHeight="1" x14ac:dyDescent="0.2">
      <c r="B19" s="220">
        <v>4</v>
      </c>
      <c r="C19" s="233" t="s">
        <v>9</v>
      </c>
      <c r="D19" s="234">
        <v>358496603.89999998</v>
      </c>
      <c r="E19" s="235">
        <v>352871676.87</v>
      </c>
    </row>
    <row r="20" spans="2:7" s="185" customFormat="1" ht="12.95" customHeight="1" x14ac:dyDescent="0.2">
      <c r="B20" s="220">
        <v>5</v>
      </c>
      <c r="C20" s="233" t="s">
        <v>10</v>
      </c>
      <c r="D20" s="234">
        <v>9660212.5500000007</v>
      </c>
      <c r="E20" s="235">
        <v>9713356.4000000004</v>
      </c>
    </row>
    <row r="21" spans="2:7" s="185" customFormat="1" ht="12.95" customHeight="1" x14ac:dyDescent="0.2">
      <c r="B21" s="220">
        <v>6</v>
      </c>
      <c r="C21" s="233" t="s">
        <v>11</v>
      </c>
      <c r="D21" s="234">
        <v>287817.12</v>
      </c>
      <c r="E21" s="235">
        <v>610104.98</v>
      </c>
    </row>
    <row r="22" spans="2:7" s="185" customFormat="1" ht="12.95" customHeight="1" thickBot="1" x14ac:dyDescent="0.25">
      <c r="B22" s="190">
        <v>7</v>
      </c>
      <c r="C22" s="191" t="s">
        <v>12</v>
      </c>
      <c r="D22" s="192">
        <v>22873827.800000001</v>
      </c>
      <c r="E22" s="203">
        <v>22359329.140000001</v>
      </c>
    </row>
    <row r="23" spans="2:7" s="1" customFormat="1" ht="20.100000000000001" customHeight="1" thickTop="1" thickBot="1" x14ac:dyDescent="0.25">
      <c r="B23" s="309" t="s">
        <v>110</v>
      </c>
      <c r="C23" s="310"/>
      <c r="D23" s="286">
        <v>3330245132.1800008</v>
      </c>
      <c r="E23" s="311">
        <v>3353361894.27</v>
      </c>
    </row>
    <row r="24" spans="2:7" s="185" customFormat="1" ht="12.95" customHeight="1" thickTop="1" x14ac:dyDescent="0.2">
      <c r="B24" s="224">
        <v>1</v>
      </c>
      <c r="C24" s="237" t="s">
        <v>13</v>
      </c>
      <c r="D24" s="238">
        <v>217539350.57000002</v>
      </c>
      <c r="E24" s="239">
        <v>208928119.46999997</v>
      </c>
    </row>
    <row r="25" spans="2:7" s="185" customFormat="1" ht="12.95" customHeight="1" x14ac:dyDescent="0.2">
      <c r="B25" s="220">
        <v>2</v>
      </c>
      <c r="C25" s="233" t="s">
        <v>14</v>
      </c>
      <c r="D25" s="234">
        <v>216014434.14999998</v>
      </c>
      <c r="E25" s="235">
        <v>197698781.11000001</v>
      </c>
    </row>
    <row r="26" spans="2:7" s="185" customFormat="1" ht="12.95" customHeight="1" x14ac:dyDescent="0.2">
      <c r="B26" s="220">
        <v>3</v>
      </c>
      <c r="C26" s="233" t="s">
        <v>15</v>
      </c>
      <c r="D26" s="234">
        <v>9941531.3300000001</v>
      </c>
      <c r="E26" s="235">
        <v>11807732.629999997</v>
      </c>
    </row>
    <row r="27" spans="2:7" s="185" customFormat="1" ht="12.95" customHeight="1" x14ac:dyDescent="0.2">
      <c r="B27" s="220">
        <v>4</v>
      </c>
      <c r="C27" s="233" t="s">
        <v>16</v>
      </c>
      <c r="D27" s="234">
        <v>2744582282.3899999</v>
      </c>
      <c r="E27" s="235">
        <v>2750093185.6099997</v>
      </c>
    </row>
    <row r="28" spans="2:7" s="185" customFormat="1" ht="12.95" customHeight="1" x14ac:dyDescent="0.2">
      <c r="B28" s="220">
        <v>6</v>
      </c>
      <c r="C28" s="233" t="s">
        <v>17</v>
      </c>
      <c r="D28" s="234">
        <v>81221767.329999998</v>
      </c>
      <c r="E28" s="235">
        <v>68539639.959999979</v>
      </c>
    </row>
    <row r="29" spans="2:7" s="185" customFormat="1" ht="12.95" customHeight="1" thickBot="1" x14ac:dyDescent="0.25">
      <c r="B29" s="190">
        <v>7</v>
      </c>
      <c r="C29" s="191" t="s">
        <v>12</v>
      </c>
      <c r="D29" s="192">
        <v>42435476.689999998</v>
      </c>
      <c r="E29" s="203">
        <v>41465415.24000001</v>
      </c>
    </row>
    <row r="30" spans="2:7" s="1" customFormat="1" ht="20.100000000000001" customHeight="1" thickTop="1" thickBot="1" x14ac:dyDescent="0.25">
      <c r="B30" s="323" t="s">
        <v>111</v>
      </c>
      <c r="C30" s="312"/>
      <c r="D30" s="288">
        <v>3311734842.46</v>
      </c>
      <c r="E30" s="313">
        <v>3278532874.0199995</v>
      </c>
    </row>
    <row r="31" spans="2:7" s="1" customFormat="1" ht="21.95" customHeight="1" thickTop="1" thickBot="1" x14ac:dyDescent="0.25">
      <c r="B31" s="10" t="s">
        <v>43</v>
      </c>
      <c r="C31" s="9"/>
      <c r="D31" s="78">
        <v>18510289.720000744</v>
      </c>
      <c r="E31" s="74">
        <v>74829020.250000477</v>
      </c>
      <c r="G31" s="85"/>
    </row>
    <row r="32" spans="2:7" ht="18" customHeight="1" thickTop="1" x14ac:dyDescent="0.2">
      <c r="B32" s="26" t="s">
        <v>23</v>
      </c>
      <c r="C32" s="27"/>
      <c r="D32" s="79"/>
      <c r="E32" s="75"/>
    </row>
    <row r="33" spans="2:9" s="185" customFormat="1" ht="12.95" customHeight="1" x14ac:dyDescent="0.2">
      <c r="B33" s="348" t="s">
        <v>100</v>
      </c>
      <c r="C33" s="229"/>
      <c r="D33" s="230">
        <v>-23024874.75999999</v>
      </c>
      <c r="E33" s="231">
        <v>-21998619.620000124</v>
      </c>
      <c r="G33" s="197"/>
    </row>
    <row r="34" spans="2:9" s="185" customFormat="1" ht="12.95" customHeight="1" x14ac:dyDescent="0.2">
      <c r="B34" s="232" t="s">
        <v>101</v>
      </c>
      <c r="C34" s="233"/>
      <c r="D34" s="234">
        <v>6460463.8599996567</v>
      </c>
      <c r="E34" s="235">
        <v>-20343323.7099998</v>
      </c>
      <c r="F34" s="189"/>
      <c r="G34" s="197"/>
    </row>
    <row r="35" spans="2:9" s="185" customFormat="1" ht="12.95" customHeight="1" x14ac:dyDescent="0.2">
      <c r="B35" s="232" t="s">
        <v>102</v>
      </c>
      <c r="C35" s="233"/>
      <c r="D35" s="234">
        <v>-7665801.1400000034</v>
      </c>
      <c r="E35" s="235">
        <v>-8646390.2500000037</v>
      </c>
      <c r="G35" s="197"/>
      <c r="H35" s="189"/>
      <c r="I35" s="189"/>
    </row>
    <row r="36" spans="2:9" s="185" customFormat="1" ht="12.95" hidden="1" customHeight="1" x14ac:dyDescent="0.2">
      <c r="B36" s="232" t="s">
        <v>22</v>
      </c>
      <c r="C36" s="236"/>
      <c r="D36" s="234">
        <v>0</v>
      </c>
      <c r="E36" s="235">
        <v>0</v>
      </c>
      <c r="G36" s="197"/>
    </row>
    <row r="37" spans="2:9" s="185" customFormat="1" ht="12.95" customHeight="1" x14ac:dyDescent="0.2">
      <c r="B37" s="232" t="s">
        <v>21</v>
      </c>
      <c r="C37" s="233"/>
      <c r="D37" s="234">
        <v>0</v>
      </c>
      <c r="E37" s="235">
        <v>0</v>
      </c>
      <c r="G37" s="197"/>
    </row>
    <row r="38" spans="2:9" s="185" customFormat="1" ht="12.95" customHeight="1" x14ac:dyDescent="0.2">
      <c r="B38" s="232" t="s">
        <v>19</v>
      </c>
      <c r="C38" s="236"/>
      <c r="D38" s="234">
        <v>-2393140.5300000003</v>
      </c>
      <c r="E38" s="235">
        <v>-2926847</v>
      </c>
      <c r="G38" s="197"/>
      <c r="H38" s="197"/>
      <c r="I38" s="197"/>
    </row>
    <row r="39" spans="2:9" s="185" customFormat="1" ht="12.95" customHeight="1" x14ac:dyDescent="0.2">
      <c r="B39" s="232" t="s">
        <v>122</v>
      </c>
      <c r="C39" s="199" t="s">
        <v>122</v>
      </c>
      <c r="D39" s="234">
        <v>3164257.13</v>
      </c>
      <c r="E39" s="235">
        <v>-8955033.629999999</v>
      </c>
      <c r="G39" s="197"/>
      <c r="H39" s="358"/>
      <c r="I39" s="358"/>
    </row>
    <row r="40" spans="2:9" s="185" customFormat="1" ht="12.95" customHeight="1" thickBot="1" x14ac:dyDescent="0.25">
      <c r="B40" s="350" t="s">
        <v>123</v>
      </c>
      <c r="C40" s="351"/>
      <c r="D40" s="192">
        <v>447760.33</v>
      </c>
      <c r="E40" s="203">
        <v>-13743561.590000002</v>
      </c>
      <c r="G40" s="197"/>
    </row>
    <row r="41" spans="2:9" s="1" customFormat="1" ht="20.100000000000001" customHeight="1" thickTop="1" thickBot="1" x14ac:dyDescent="0.25">
      <c r="B41" s="314" t="s">
        <v>44</v>
      </c>
      <c r="C41" s="315"/>
      <c r="D41" s="292">
        <v>-23011335.110000342</v>
      </c>
      <c r="E41" s="316">
        <v>-76613775.799999923</v>
      </c>
      <c r="G41" s="85"/>
    </row>
    <row r="42" spans="2:9" s="1" customFormat="1" ht="15" customHeight="1" thickTop="1" thickBot="1" x14ac:dyDescent="0.25">
      <c r="B42" s="317"/>
      <c r="C42" s="318"/>
      <c r="D42" s="319"/>
      <c r="E42" s="320"/>
      <c r="G42" s="85"/>
    </row>
    <row r="43" spans="2:9" ht="33.75" customHeight="1" thickTop="1" x14ac:dyDescent="0.2">
      <c r="B43" s="321" t="s">
        <v>114</v>
      </c>
      <c r="C43" s="276"/>
      <c r="D43" s="277">
        <v>-4501045.3899995983</v>
      </c>
      <c r="E43" s="322">
        <v>-1784755.5499994457</v>
      </c>
    </row>
    <row r="44" spans="2:9" ht="5.0999999999999996" customHeight="1" x14ac:dyDescent="0.2"/>
    <row r="45" spans="2:9" x14ac:dyDescent="0.2">
      <c r="D45" s="3"/>
    </row>
    <row r="46" spans="2:9" x14ac:dyDescent="0.2">
      <c r="D46" s="50"/>
      <c r="E46" s="50"/>
      <c r="F46" s="51"/>
    </row>
    <row r="47" spans="2:9" x14ac:dyDescent="0.2">
      <c r="D47" s="11"/>
    </row>
    <row r="48" spans="2:9" x14ac:dyDescent="0.2">
      <c r="D48" s="11"/>
      <c r="E48" s="3"/>
    </row>
    <row r="49" spans="3:5" x14ac:dyDescent="0.2">
      <c r="C49" s="130"/>
      <c r="D49" s="11"/>
    </row>
    <row r="50" spans="3:5" x14ac:dyDescent="0.2">
      <c r="C50" s="130"/>
      <c r="D50" s="11"/>
      <c r="E50" s="3"/>
    </row>
    <row r="51" spans="3:5" x14ac:dyDescent="0.2">
      <c r="C51" s="130"/>
      <c r="D51" s="11"/>
    </row>
    <row r="52" spans="3:5" x14ac:dyDescent="0.2">
      <c r="C52" s="130"/>
      <c r="D52" s="11"/>
    </row>
    <row r="53" spans="3:5" x14ac:dyDescent="0.2">
      <c r="D53" s="240"/>
    </row>
    <row r="55" spans="3:5" x14ac:dyDescent="0.2">
      <c r="D55" s="240"/>
      <c r="E55" s="3"/>
    </row>
  </sheetData>
  <phoneticPr fontId="6" type="noConversion"/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6C09-E6D4-4182-9ADD-774D39D12DD6}">
  <dimension ref="B6:K55"/>
  <sheetViews>
    <sheetView showGridLines="0" showZeros="0" zoomScaleNormal="100" workbookViewId="0"/>
  </sheetViews>
  <sheetFormatPr baseColWidth="10" defaultColWidth="11.42578125" defaultRowHeight="12.75" x14ac:dyDescent="0.2"/>
  <cols>
    <col min="1" max="1" width="11.42578125" style="2"/>
    <col min="2" max="2" width="3.42578125" style="2" customWidth="1"/>
    <col min="3" max="3" width="72.85546875" style="2" customWidth="1"/>
    <col min="4" max="5" width="18.7109375" style="2" customWidth="1"/>
    <col min="6" max="6" width="12.28515625" style="2" bestFit="1" customWidth="1"/>
    <col min="7" max="7" width="13.5703125" customWidth="1"/>
    <col min="8" max="8" width="15.140625" customWidth="1"/>
    <col min="12" max="16384" width="11.42578125" style="2"/>
  </cols>
  <sheetData>
    <row r="6" spans="2:11" ht="5.0999999999999996" customHeight="1" x14ac:dyDescent="0.2"/>
    <row r="11" spans="2:11" ht="15.75" x14ac:dyDescent="0.2">
      <c r="B11" s="8" t="s">
        <v>58</v>
      </c>
      <c r="C11" s="7"/>
      <c r="D11" s="7"/>
      <c r="E11" s="7"/>
    </row>
    <row r="12" spans="2:11" ht="15.75" x14ac:dyDescent="0.2">
      <c r="B12" s="8" t="s">
        <v>137</v>
      </c>
      <c r="C12" s="7"/>
      <c r="D12" s="7"/>
      <c r="E12" s="7"/>
    </row>
    <row r="13" spans="2:11" x14ac:dyDescent="0.2">
      <c r="E13" s="346"/>
    </row>
    <row r="14" spans="2:11" ht="15" customHeight="1" x14ac:dyDescent="0.2">
      <c r="B14" s="4"/>
      <c r="C14" s="6"/>
      <c r="D14" s="241" t="s">
        <v>113</v>
      </c>
      <c r="E14" s="241"/>
    </row>
    <row r="15" spans="2:11" ht="18" customHeight="1" x14ac:dyDescent="0.2">
      <c r="B15" s="24"/>
      <c r="C15" s="25"/>
      <c r="D15" s="77">
        <v>2024</v>
      </c>
      <c r="E15" s="76">
        <v>2023</v>
      </c>
    </row>
    <row r="16" spans="2:11" s="185" customFormat="1" ht="12.95" customHeight="1" x14ac:dyDescent="0.2">
      <c r="B16" s="216">
        <v>1</v>
      </c>
      <c r="C16" s="229" t="s">
        <v>6</v>
      </c>
      <c r="D16" s="230">
        <v>1436465765.25</v>
      </c>
      <c r="E16" s="231">
        <v>1442206288.8199999</v>
      </c>
      <c r="G16"/>
      <c r="H16"/>
      <c r="I16"/>
      <c r="J16"/>
      <c r="K16"/>
    </row>
    <row r="17" spans="2:11" s="185" customFormat="1" ht="12.95" customHeight="1" x14ac:dyDescent="0.2">
      <c r="B17" s="220">
        <v>2</v>
      </c>
      <c r="C17" s="233" t="s">
        <v>7</v>
      </c>
      <c r="D17" s="234">
        <v>1399995131.5300002</v>
      </c>
      <c r="E17" s="235">
        <v>1431326045.5599999</v>
      </c>
      <c r="G17"/>
      <c r="H17"/>
      <c r="I17"/>
      <c r="J17"/>
      <c r="K17"/>
    </row>
    <row r="18" spans="2:11" s="185" customFormat="1" ht="12.95" customHeight="1" x14ac:dyDescent="0.2">
      <c r="B18" s="220">
        <v>3</v>
      </c>
      <c r="C18" s="233" t="s">
        <v>8</v>
      </c>
      <c r="D18" s="234">
        <v>67304929.550000012</v>
      </c>
      <c r="E18" s="235">
        <v>62803399.159999989</v>
      </c>
      <c r="G18"/>
      <c r="H18"/>
      <c r="I18"/>
      <c r="J18"/>
      <c r="K18"/>
    </row>
    <row r="19" spans="2:11" s="185" customFormat="1" ht="12.95" customHeight="1" x14ac:dyDescent="0.2">
      <c r="B19" s="220">
        <v>4</v>
      </c>
      <c r="C19" s="233" t="s">
        <v>9</v>
      </c>
      <c r="D19" s="234">
        <v>126662375.92999998</v>
      </c>
      <c r="E19" s="235">
        <v>133751997.87</v>
      </c>
      <c r="G19"/>
      <c r="H19"/>
      <c r="I19"/>
      <c r="J19"/>
      <c r="K19"/>
    </row>
    <row r="20" spans="2:11" s="185" customFormat="1" ht="12.95" customHeight="1" x14ac:dyDescent="0.2">
      <c r="B20" s="220">
        <v>5</v>
      </c>
      <c r="C20" s="233" t="s">
        <v>10</v>
      </c>
      <c r="D20" s="234">
        <v>9660212.5500000007</v>
      </c>
      <c r="E20" s="235">
        <v>9713356.4000000004</v>
      </c>
      <c r="G20"/>
      <c r="H20"/>
      <c r="I20"/>
      <c r="J20"/>
      <c r="K20"/>
    </row>
    <row r="21" spans="2:11" s="185" customFormat="1" ht="12.95" customHeight="1" x14ac:dyDescent="0.2">
      <c r="B21" s="220">
        <v>6</v>
      </c>
      <c r="C21" s="233" t="s">
        <v>11</v>
      </c>
      <c r="D21" s="234">
        <v>287817.12</v>
      </c>
      <c r="E21" s="235">
        <v>610104.98</v>
      </c>
      <c r="G21"/>
      <c r="H21"/>
      <c r="I21"/>
      <c r="J21"/>
      <c r="K21"/>
    </row>
    <row r="22" spans="2:11" s="185" customFormat="1" ht="12.95" customHeight="1" thickBot="1" x14ac:dyDescent="0.25">
      <c r="B22" s="190">
        <v>7</v>
      </c>
      <c r="C22" s="191" t="s">
        <v>12</v>
      </c>
      <c r="D22" s="192">
        <v>19970171.32</v>
      </c>
      <c r="E22" s="203">
        <v>15669291.52</v>
      </c>
      <c r="G22"/>
      <c r="H22"/>
      <c r="I22"/>
      <c r="J22"/>
      <c r="K22"/>
    </row>
    <row r="23" spans="2:11" s="1" customFormat="1" ht="20.100000000000001" customHeight="1" thickTop="1" thickBot="1" x14ac:dyDescent="0.25">
      <c r="B23" s="309" t="s">
        <v>110</v>
      </c>
      <c r="C23" s="310"/>
      <c r="D23" s="286">
        <v>3060346403.2500005</v>
      </c>
      <c r="E23" s="311">
        <v>3096080484.3099999</v>
      </c>
      <c r="G23"/>
      <c r="H23"/>
      <c r="I23"/>
      <c r="J23"/>
      <c r="K23"/>
    </row>
    <row r="24" spans="2:11" s="185" customFormat="1" ht="12.95" customHeight="1" thickTop="1" x14ac:dyDescent="0.2">
      <c r="B24" s="224">
        <v>1</v>
      </c>
      <c r="C24" s="237" t="s">
        <v>13</v>
      </c>
      <c r="D24" s="238">
        <v>217539350.57000002</v>
      </c>
      <c r="E24" s="239">
        <v>208928119.46999997</v>
      </c>
      <c r="G24"/>
      <c r="H24"/>
      <c r="I24"/>
      <c r="J24"/>
      <c r="K24"/>
    </row>
    <row r="25" spans="2:11" s="185" customFormat="1" ht="12.95" customHeight="1" x14ac:dyDescent="0.2">
      <c r="B25" s="220">
        <v>2</v>
      </c>
      <c r="C25" s="233" t="s">
        <v>14</v>
      </c>
      <c r="D25" s="234">
        <v>202940089.99999997</v>
      </c>
      <c r="E25" s="235">
        <v>185764987.89000002</v>
      </c>
      <c r="G25"/>
      <c r="H25"/>
      <c r="I25"/>
      <c r="J25"/>
      <c r="K25"/>
    </row>
    <row r="26" spans="2:11" s="185" customFormat="1" ht="12.95" customHeight="1" x14ac:dyDescent="0.2">
      <c r="B26" s="220">
        <v>3</v>
      </c>
      <c r="C26" s="233" t="s">
        <v>15</v>
      </c>
      <c r="D26" s="234">
        <v>9941531.3300000001</v>
      </c>
      <c r="E26" s="235">
        <v>11807732.629999997</v>
      </c>
      <c r="G26"/>
      <c r="H26"/>
      <c r="I26"/>
      <c r="J26"/>
      <c r="K26"/>
    </row>
    <row r="27" spans="2:11" s="185" customFormat="1" ht="12.95" customHeight="1" x14ac:dyDescent="0.2">
      <c r="B27" s="220">
        <v>4</v>
      </c>
      <c r="C27" s="233" t="s">
        <v>16</v>
      </c>
      <c r="D27" s="234">
        <v>2512748054.4200001</v>
      </c>
      <c r="E27" s="235">
        <v>2530973506.6099997</v>
      </c>
      <c r="G27"/>
      <c r="H27"/>
      <c r="I27"/>
      <c r="J27"/>
      <c r="K27"/>
    </row>
    <row r="28" spans="2:11" s="185" customFormat="1" ht="12.95" customHeight="1" x14ac:dyDescent="0.2">
      <c r="B28" s="220">
        <v>6</v>
      </c>
      <c r="C28" s="233" t="s">
        <v>17</v>
      </c>
      <c r="D28" s="234">
        <v>59135267</v>
      </c>
      <c r="E28" s="235">
        <v>49001739.839999974</v>
      </c>
      <c r="G28"/>
      <c r="H28"/>
      <c r="I28"/>
      <c r="J28"/>
      <c r="K28"/>
    </row>
    <row r="29" spans="2:11" s="185" customFormat="1" ht="12.95" customHeight="1" thickBot="1" x14ac:dyDescent="0.25">
      <c r="B29" s="190">
        <v>7</v>
      </c>
      <c r="C29" s="191" t="s">
        <v>12</v>
      </c>
      <c r="D29" s="192">
        <v>39531820.209999993</v>
      </c>
      <c r="E29" s="203">
        <v>34775377.620000012</v>
      </c>
      <c r="G29"/>
      <c r="H29"/>
      <c r="I29"/>
      <c r="J29"/>
      <c r="K29"/>
    </row>
    <row r="30" spans="2:11" s="1" customFormat="1" ht="20.100000000000001" customHeight="1" thickTop="1" thickBot="1" x14ac:dyDescent="0.25">
      <c r="B30" s="323" t="s">
        <v>111</v>
      </c>
      <c r="C30" s="312"/>
      <c r="D30" s="288">
        <v>3041836113.5300002</v>
      </c>
      <c r="E30" s="313">
        <v>3021251464.0599995</v>
      </c>
      <c r="G30"/>
      <c r="H30"/>
      <c r="I30"/>
      <c r="J30"/>
      <c r="K30"/>
    </row>
    <row r="31" spans="2:11" s="1" customFormat="1" ht="21.95" customHeight="1" thickTop="1" thickBot="1" x14ac:dyDescent="0.25">
      <c r="B31" s="10" t="s">
        <v>43</v>
      </c>
      <c r="C31" s="9"/>
      <c r="D31" s="78">
        <v>18510289.720000267</v>
      </c>
      <c r="E31" s="74">
        <v>74829020.250000477</v>
      </c>
      <c r="G31"/>
      <c r="H31"/>
      <c r="I31"/>
      <c r="J31"/>
      <c r="K31"/>
    </row>
    <row r="32" spans="2:11" ht="18" customHeight="1" thickTop="1" x14ac:dyDescent="0.2">
      <c r="B32" s="26" t="s">
        <v>23</v>
      </c>
      <c r="C32" s="27"/>
      <c r="D32" s="79"/>
      <c r="E32" s="75"/>
    </row>
    <row r="33" spans="2:11" s="185" customFormat="1" ht="12.95" customHeight="1" x14ac:dyDescent="0.2">
      <c r="B33" s="348" t="s">
        <v>100</v>
      </c>
      <c r="C33" s="229"/>
      <c r="D33" s="230">
        <v>-23024874.75999999</v>
      </c>
      <c r="E33" s="231">
        <v>-21998619.620000124</v>
      </c>
      <c r="G33"/>
      <c r="H33"/>
      <c r="I33"/>
      <c r="J33"/>
      <c r="K33"/>
    </row>
    <row r="34" spans="2:11" s="185" customFormat="1" ht="12.95" customHeight="1" x14ac:dyDescent="0.2">
      <c r="B34" s="232" t="s">
        <v>101</v>
      </c>
      <c r="C34" s="233"/>
      <c r="D34" s="234">
        <v>6460463.8599996567</v>
      </c>
      <c r="E34" s="235">
        <v>-20343323.7099998</v>
      </c>
      <c r="F34" s="189"/>
      <c r="G34"/>
      <c r="H34"/>
      <c r="I34"/>
      <c r="J34"/>
      <c r="K34"/>
    </row>
    <row r="35" spans="2:11" s="185" customFormat="1" ht="12.95" customHeight="1" x14ac:dyDescent="0.2">
      <c r="B35" s="232" t="s">
        <v>102</v>
      </c>
      <c r="C35" s="233"/>
      <c r="D35" s="234">
        <v>-7665801.1400000034</v>
      </c>
      <c r="E35" s="235">
        <v>-8646390.2500000037</v>
      </c>
      <c r="G35"/>
      <c r="H35"/>
      <c r="I35"/>
      <c r="J35"/>
      <c r="K35"/>
    </row>
    <row r="36" spans="2:11" s="185" customFormat="1" ht="12.95" hidden="1" customHeight="1" x14ac:dyDescent="0.2">
      <c r="B36" s="232" t="s">
        <v>22</v>
      </c>
      <c r="C36" s="236"/>
      <c r="D36" s="234">
        <v>0</v>
      </c>
      <c r="E36" s="235">
        <v>0</v>
      </c>
      <c r="G36"/>
      <c r="H36"/>
      <c r="I36"/>
      <c r="J36"/>
      <c r="K36"/>
    </row>
    <row r="37" spans="2:11" s="185" customFormat="1" ht="12.95" customHeight="1" x14ac:dyDescent="0.2">
      <c r="B37" s="232" t="s">
        <v>21</v>
      </c>
      <c r="C37" s="233"/>
      <c r="D37" s="234">
        <v>0</v>
      </c>
      <c r="E37" s="235">
        <v>0</v>
      </c>
      <c r="G37"/>
      <c r="H37"/>
      <c r="I37"/>
      <c r="J37"/>
      <c r="K37"/>
    </row>
    <row r="38" spans="2:11" s="185" customFormat="1" ht="12.95" customHeight="1" x14ac:dyDescent="0.2">
      <c r="B38" s="232" t="s">
        <v>19</v>
      </c>
      <c r="C38" s="236"/>
      <c r="D38" s="234">
        <v>-2393140.5300000003</v>
      </c>
      <c r="E38" s="235">
        <v>-2926847</v>
      </c>
      <c r="G38"/>
      <c r="H38"/>
      <c r="I38"/>
      <c r="J38"/>
      <c r="K38"/>
    </row>
    <row r="39" spans="2:11" s="185" customFormat="1" ht="12.95" customHeight="1" x14ac:dyDescent="0.2">
      <c r="B39" s="232" t="s">
        <v>122</v>
      </c>
      <c r="C39" s="199" t="s">
        <v>122</v>
      </c>
      <c r="D39" s="234">
        <v>3164257.13</v>
      </c>
      <c r="E39" s="235">
        <v>-8955033.629999999</v>
      </c>
      <c r="G39"/>
      <c r="H39"/>
      <c r="I39"/>
      <c r="J39"/>
      <c r="K39"/>
    </row>
    <row r="40" spans="2:11" s="185" customFormat="1" ht="12.95" customHeight="1" thickBot="1" x14ac:dyDescent="0.25">
      <c r="B40" s="350" t="s">
        <v>123</v>
      </c>
      <c r="C40" s="351"/>
      <c r="D40" s="192">
        <v>447760.33</v>
      </c>
      <c r="E40" s="203">
        <v>-13743561.590000002</v>
      </c>
      <c r="G40"/>
      <c r="H40"/>
      <c r="I40"/>
      <c r="J40"/>
      <c r="K40"/>
    </row>
    <row r="41" spans="2:11" s="1" customFormat="1" ht="20.100000000000001" customHeight="1" thickTop="1" thickBot="1" x14ac:dyDescent="0.25">
      <c r="B41" s="314" t="s">
        <v>44</v>
      </c>
      <c r="C41" s="315"/>
      <c r="D41" s="292">
        <v>-23011335.110000342</v>
      </c>
      <c r="E41" s="316">
        <v>-76613775.799999923</v>
      </c>
      <c r="G41"/>
      <c r="H41"/>
      <c r="I41"/>
      <c r="J41"/>
      <c r="K41"/>
    </row>
    <row r="42" spans="2:11" s="1" customFormat="1" ht="15" customHeight="1" thickTop="1" thickBot="1" x14ac:dyDescent="0.25">
      <c r="B42" s="317"/>
      <c r="C42" s="318"/>
      <c r="D42" s="319"/>
      <c r="E42" s="320"/>
      <c r="G42"/>
      <c r="H42"/>
      <c r="I42"/>
      <c r="J42"/>
      <c r="K42"/>
    </row>
    <row r="43" spans="2:11" ht="33.75" customHeight="1" thickTop="1" x14ac:dyDescent="0.2">
      <c r="B43" s="321" t="s">
        <v>114</v>
      </c>
      <c r="C43" s="276"/>
      <c r="D43" s="277">
        <v>-4501045.3900000751</v>
      </c>
      <c r="E43" s="322">
        <v>-1784755.5499994457</v>
      </c>
    </row>
    <row r="44" spans="2:11" ht="5.0999999999999996" customHeight="1" x14ac:dyDescent="0.2"/>
    <row r="45" spans="2:11" x14ac:dyDescent="0.2">
      <c r="D45" s="3"/>
    </row>
    <row r="46" spans="2:11" x14ac:dyDescent="0.2">
      <c r="D46" s="50"/>
      <c r="E46" s="50"/>
      <c r="F46" s="51"/>
    </row>
    <row r="47" spans="2:11" x14ac:dyDescent="0.2">
      <c r="D47" s="11"/>
    </row>
    <row r="48" spans="2:11" x14ac:dyDescent="0.2">
      <c r="D48" s="11"/>
      <c r="E48" s="3"/>
    </row>
    <row r="49" spans="3:5" x14ac:dyDescent="0.2">
      <c r="C49" s="130"/>
      <c r="D49" s="11"/>
    </row>
    <row r="50" spans="3:5" x14ac:dyDescent="0.2">
      <c r="C50" s="130"/>
      <c r="D50" s="11"/>
      <c r="E50" s="3"/>
    </row>
    <row r="51" spans="3:5" x14ac:dyDescent="0.2">
      <c r="C51" s="130"/>
      <c r="D51" s="11"/>
    </row>
    <row r="52" spans="3:5" x14ac:dyDescent="0.2">
      <c r="C52" s="130"/>
      <c r="D52" s="11"/>
    </row>
    <row r="55" spans="3:5" x14ac:dyDescent="0.2">
      <c r="D55" s="240"/>
      <c r="E55" s="3"/>
    </row>
  </sheetData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53"/>
  <sheetViews>
    <sheetView showGridLines="0" showZeros="0" zoomScaleNormal="100" workbookViewId="0"/>
  </sheetViews>
  <sheetFormatPr baseColWidth="10" defaultColWidth="11.42578125" defaultRowHeight="11.25" x14ac:dyDescent="0.2"/>
  <cols>
    <col min="1" max="1" width="2.7109375" style="2" customWidth="1"/>
    <col min="2" max="2" width="72.85546875" style="2" customWidth="1"/>
    <col min="3" max="4" width="18.7109375" style="2" customWidth="1"/>
    <col min="5" max="5" width="13.85546875" style="2" customWidth="1"/>
    <col min="6" max="6" width="15.5703125" style="2" bestFit="1" customWidth="1"/>
    <col min="7" max="16384" width="11.42578125" style="2"/>
  </cols>
  <sheetData>
    <row r="6" spans="1:6" ht="5.0999999999999996" customHeight="1" x14ac:dyDescent="0.2"/>
    <row r="10" spans="1:6" x14ac:dyDescent="0.2">
      <c r="F10" s="51"/>
    </row>
    <row r="11" spans="1:6" ht="23.25" customHeight="1" x14ac:dyDescent="0.2">
      <c r="A11" s="8"/>
      <c r="B11" s="7"/>
      <c r="C11" s="7"/>
      <c r="D11" s="7"/>
      <c r="E11" s="7"/>
    </row>
    <row r="12" spans="1:6" ht="15.75" x14ac:dyDescent="0.2">
      <c r="A12" s="8" t="s">
        <v>70</v>
      </c>
      <c r="B12" s="7"/>
      <c r="C12" s="7"/>
      <c r="D12" s="7"/>
      <c r="E12" s="7"/>
    </row>
    <row r="13" spans="1:6" ht="12.75" x14ac:dyDescent="0.2">
      <c r="D13" s="352"/>
      <c r="E13" s="346">
        <v>45657</v>
      </c>
      <c r="F13" s="11"/>
    </row>
    <row r="14" spans="1:6" ht="28.5" customHeight="1" x14ac:dyDescent="0.2">
      <c r="A14" s="245"/>
      <c r="B14" s="246"/>
      <c r="C14" s="247" t="s">
        <v>135</v>
      </c>
      <c r="D14" s="247" t="s">
        <v>132</v>
      </c>
      <c r="E14" s="248" t="s">
        <v>140</v>
      </c>
    </row>
    <row r="15" spans="1:6" s="185" customFormat="1" ht="12.95" customHeight="1" x14ac:dyDescent="0.2">
      <c r="A15" s="182">
        <v>1</v>
      </c>
      <c r="B15" s="183" t="s">
        <v>6</v>
      </c>
      <c r="C15" s="184">
        <v>1436465765.25</v>
      </c>
      <c r="D15" s="184">
        <v>1442206288.8199999</v>
      </c>
      <c r="E15" s="249">
        <v>-3.9803761878592124E-3</v>
      </c>
    </row>
    <row r="16" spans="1:6" s="185" customFormat="1" ht="12.95" customHeight="1" x14ac:dyDescent="0.2">
      <c r="A16" s="186">
        <v>2</v>
      </c>
      <c r="B16" s="187" t="s">
        <v>7</v>
      </c>
      <c r="C16" s="184">
        <v>1399995131.5300002</v>
      </c>
      <c r="D16" s="188">
        <v>1431326045.5599999</v>
      </c>
      <c r="E16" s="250">
        <v>-2.1889431920273379E-2</v>
      </c>
    </row>
    <row r="17" spans="1:6" s="185" customFormat="1" ht="12.95" customHeight="1" x14ac:dyDescent="0.2">
      <c r="A17" s="186">
        <v>3</v>
      </c>
      <c r="B17" s="187" t="s">
        <v>8</v>
      </c>
      <c r="C17" s="184">
        <v>22627764.850000001</v>
      </c>
      <c r="D17" s="188">
        <v>21984457.300000004</v>
      </c>
      <c r="E17" s="250">
        <v>2.926192542401294E-2</v>
      </c>
    </row>
    <row r="18" spans="1:6" s="185" customFormat="1" ht="12.95" customHeight="1" x14ac:dyDescent="0.2">
      <c r="A18" s="186">
        <v>4</v>
      </c>
      <c r="B18" s="187" t="s">
        <v>98</v>
      </c>
      <c r="C18" s="188">
        <v>91235927.320000008</v>
      </c>
      <c r="D18" s="188">
        <v>99600673.119999975</v>
      </c>
      <c r="E18" s="250">
        <v>-8.3982823990777958E-2</v>
      </c>
      <c r="F18" s="189"/>
    </row>
    <row r="19" spans="1:6" s="185" customFormat="1" ht="12.95" customHeight="1" x14ac:dyDescent="0.2">
      <c r="A19" s="186">
        <v>5</v>
      </c>
      <c r="B19" s="187" t="s">
        <v>10</v>
      </c>
      <c r="C19" s="188">
        <v>9154923.0700000003</v>
      </c>
      <c r="D19" s="188">
        <v>9419849.4900000002</v>
      </c>
      <c r="E19" s="250">
        <v>-2.8124273140589205E-2</v>
      </c>
    </row>
    <row r="20" spans="1:6" s="185" customFormat="1" ht="12.95" customHeight="1" x14ac:dyDescent="0.2">
      <c r="A20" s="186">
        <v>6</v>
      </c>
      <c r="B20" s="187" t="s">
        <v>105</v>
      </c>
      <c r="C20" s="188">
        <v>287817.12</v>
      </c>
      <c r="D20" s="188">
        <v>610104.98</v>
      </c>
      <c r="E20" s="250">
        <v>-0.52824984316633505</v>
      </c>
    </row>
    <row r="21" spans="1:6" s="185" customFormat="1" ht="12.95" customHeight="1" thickBot="1" x14ac:dyDescent="0.25">
      <c r="A21" s="190">
        <v>7</v>
      </c>
      <c r="B21" s="191" t="s">
        <v>99</v>
      </c>
      <c r="C21" s="192">
        <v>21707559.48</v>
      </c>
      <c r="D21" s="192">
        <v>20455792.52</v>
      </c>
      <c r="E21" s="251">
        <v>6.1193764982516594E-2</v>
      </c>
    </row>
    <row r="22" spans="1:6" s="42" customFormat="1" ht="20.100000000000001" customHeight="1" thickTop="1" thickBot="1" x14ac:dyDescent="0.25">
      <c r="A22" s="259" t="s">
        <v>110</v>
      </c>
      <c r="B22" s="260"/>
      <c r="C22" s="286">
        <v>2981474888.6200004</v>
      </c>
      <c r="D22" s="286">
        <v>3025603211.79</v>
      </c>
      <c r="E22" s="287">
        <v>-1.4584967056500614E-2</v>
      </c>
      <c r="F22" s="228"/>
    </row>
    <row r="23" spans="1:6" s="185" customFormat="1" ht="12.95" customHeight="1" thickTop="1" x14ac:dyDescent="0.2">
      <c r="A23" s="193">
        <v>1</v>
      </c>
      <c r="B23" s="194" t="s">
        <v>13</v>
      </c>
      <c r="C23" s="195">
        <v>79292210.719999999</v>
      </c>
      <c r="D23" s="195">
        <v>76448875.089999989</v>
      </c>
      <c r="E23" s="252">
        <v>3.7192641836164012E-2</v>
      </c>
    </row>
    <row r="24" spans="1:6" s="185" customFormat="1" ht="12.95" customHeight="1" x14ac:dyDescent="0.2">
      <c r="A24" s="186">
        <v>2</v>
      </c>
      <c r="B24" s="187" t="s">
        <v>14</v>
      </c>
      <c r="C24" s="195">
        <v>61389720.610000007</v>
      </c>
      <c r="D24" s="188">
        <v>57811942.040000029</v>
      </c>
      <c r="E24" s="250">
        <v>6.1886496868147352E-2</v>
      </c>
    </row>
    <row r="25" spans="1:6" s="185" customFormat="1" ht="12.95" customHeight="1" x14ac:dyDescent="0.2">
      <c r="A25" s="186">
        <v>3</v>
      </c>
      <c r="B25" s="187" t="s">
        <v>15</v>
      </c>
      <c r="C25" s="188">
        <v>9876150.2899999991</v>
      </c>
      <c r="D25" s="188">
        <v>11689917.449999997</v>
      </c>
      <c r="E25" s="250">
        <v>-0.15515654133212026</v>
      </c>
    </row>
    <row r="26" spans="1:6" s="185" customFormat="1" ht="12.95" customHeight="1" x14ac:dyDescent="0.2">
      <c r="A26" s="186">
        <v>4</v>
      </c>
      <c r="B26" s="187" t="s">
        <v>98</v>
      </c>
      <c r="C26" s="188">
        <v>2694201340.9899998</v>
      </c>
      <c r="D26" s="188">
        <v>2702611072.6899996</v>
      </c>
      <c r="E26" s="250">
        <v>-3.1117062255018885E-3</v>
      </c>
    </row>
    <row r="27" spans="1:6" s="185" customFormat="1" ht="12.95" customHeight="1" x14ac:dyDescent="0.2">
      <c r="A27" s="186">
        <v>6</v>
      </c>
      <c r="B27" s="187" t="s">
        <v>17</v>
      </c>
      <c r="C27" s="188">
        <v>80441484.269999996</v>
      </c>
      <c r="D27" s="188">
        <v>67543089.339999974</v>
      </c>
      <c r="E27" s="250">
        <v>0.19096542749283768</v>
      </c>
    </row>
    <row r="28" spans="1:6" s="185" customFormat="1" ht="12.95" customHeight="1" thickBot="1" x14ac:dyDescent="0.25">
      <c r="A28" s="190">
        <v>7</v>
      </c>
      <c r="B28" s="191" t="s">
        <v>99</v>
      </c>
      <c r="C28" s="192">
        <v>38013429.799999997</v>
      </c>
      <c r="D28" s="192">
        <v>38866205.260000005</v>
      </c>
      <c r="E28" s="251">
        <v>-2.1941310048029326E-2</v>
      </c>
    </row>
    <row r="29" spans="1:6" s="42" customFormat="1" ht="20.100000000000001" customHeight="1" thickTop="1" thickBot="1" x14ac:dyDescent="0.25">
      <c r="A29" s="263" t="s">
        <v>111</v>
      </c>
      <c r="B29" s="264"/>
      <c r="C29" s="288">
        <v>2963214336.6799998</v>
      </c>
      <c r="D29" s="288">
        <v>2954971101.8699999</v>
      </c>
      <c r="E29" s="289">
        <v>2.7896160489635112E-3</v>
      </c>
    </row>
    <row r="30" spans="1:6" s="42" customFormat="1" ht="21.95" customHeight="1" thickTop="1" thickBot="1" x14ac:dyDescent="0.25">
      <c r="A30" s="278" t="s">
        <v>43</v>
      </c>
      <c r="B30" s="279"/>
      <c r="C30" s="280">
        <v>18260551.940000534</v>
      </c>
      <c r="D30" s="280">
        <v>70632109.920000076</v>
      </c>
      <c r="E30" s="281">
        <v>-0.74146953898612189</v>
      </c>
    </row>
    <row r="31" spans="1:6" ht="26.25" customHeight="1" thickTop="1" x14ac:dyDescent="0.2">
      <c r="A31" s="26" t="s">
        <v>23</v>
      </c>
      <c r="B31" s="27"/>
      <c r="C31" s="79"/>
      <c r="D31" s="79"/>
      <c r="E31" s="253"/>
    </row>
    <row r="32" spans="1:6" s="185" customFormat="1" ht="12.95" customHeight="1" x14ac:dyDescent="0.2">
      <c r="A32" s="196"/>
      <c r="B32" s="183" t="s">
        <v>100</v>
      </c>
      <c r="C32" s="184">
        <v>-23024874.75999999</v>
      </c>
      <c r="D32" s="184">
        <v>-21998619.620000124</v>
      </c>
      <c r="E32" s="249">
        <v>-4.665088799784705E-2</v>
      </c>
      <c r="F32" s="197"/>
    </row>
    <row r="33" spans="1:6" s="185" customFormat="1" ht="12.95" customHeight="1" x14ac:dyDescent="0.2">
      <c r="A33" s="198"/>
      <c r="B33" s="187" t="s">
        <v>101</v>
      </c>
      <c r="C33" s="184">
        <v>6460463.8599996567</v>
      </c>
      <c r="D33" s="188">
        <v>-20343323.7099998</v>
      </c>
      <c r="E33" s="250">
        <v>1.3175716983171242</v>
      </c>
      <c r="F33" s="197"/>
    </row>
    <row r="34" spans="1:6" s="185" customFormat="1" ht="12.95" customHeight="1" x14ac:dyDescent="0.2">
      <c r="A34" s="198"/>
      <c r="B34" s="187" t="s">
        <v>102</v>
      </c>
      <c r="C34" s="184">
        <v>-6572693.1700000018</v>
      </c>
      <c r="D34" s="188">
        <v>-7353755.270000007</v>
      </c>
      <c r="E34" s="250">
        <v>0.10621268607977546</v>
      </c>
      <c r="F34" s="197"/>
    </row>
    <row r="35" spans="1:6" s="185" customFormat="1" ht="4.5" hidden="1" customHeight="1" x14ac:dyDescent="0.2">
      <c r="A35" s="198"/>
      <c r="B35" s="199" t="s">
        <v>22</v>
      </c>
      <c r="C35" s="188">
        <v>0</v>
      </c>
      <c r="D35" s="188">
        <v>0</v>
      </c>
      <c r="E35" s="250" t="s">
        <v>157</v>
      </c>
      <c r="F35" s="197"/>
    </row>
    <row r="36" spans="1:6" s="185" customFormat="1" ht="12.95" customHeight="1" x14ac:dyDescent="0.2">
      <c r="A36" s="198"/>
      <c r="B36" s="187" t="s">
        <v>21</v>
      </c>
      <c r="C36" s="188"/>
      <c r="D36" s="188"/>
      <c r="E36" s="250" t="s">
        <v>157</v>
      </c>
      <c r="F36" s="197"/>
    </row>
    <row r="37" spans="1:6" s="185" customFormat="1" ht="12.95" customHeight="1" x14ac:dyDescent="0.2">
      <c r="A37" s="198"/>
      <c r="B37" s="199" t="s">
        <v>19</v>
      </c>
      <c r="C37" s="188">
        <v>-2393140.5300000003</v>
      </c>
      <c r="D37" s="188">
        <v>-2926847</v>
      </c>
      <c r="E37" s="250">
        <v>0.18234860585469612</v>
      </c>
      <c r="F37" s="197"/>
    </row>
    <row r="38" spans="1:6" s="185" customFormat="1" ht="12.95" customHeight="1" x14ac:dyDescent="0.2">
      <c r="A38" s="198"/>
      <c r="B38" s="199" t="s">
        <v>122</v>
      </c>
      <c r="C38" s="188">
        <v>3164257.13</v>
      </c>
      <c r="D38" s="188">
        <v>-8955033.629999999</v>
      </c>
      <c r="E38" s="250">
        <v>1.3533495529709139</v>
      </c>
      <c r="F38" s="197"/>
    </row>
    <row r="39" spans="1:6" s="185" customFormat="1" ht="12.95" customHeight="1" thickBot="1" x14ac:dyDescent="0.25">
      <c r="A39" s="350"/>
      <c r="B39" s="351" t="s">
        <v>123</v>
      </c>
      <c r="C39" s="192">
        <v>447760.33</v>
      </c>
      <c r="D39" s="192">
        <v>-13743561.590000002</v>
      </c>
      <c r="E39" s="251">
        <v>1.0325796429890339</v>
      </c>
      <c r="F39" s="197"/>
    </row>
    <row r="40" spans="1:6" s="42" customFormat="1" ht="20.100000000000001" customHeight="1" thickTop="1" thickBot="1" x14ac:dyDescent="0.25">
      <c r="A40" s="290" t="s">
        <v>44</v>
      </c>
      <c r="B40" s="291"/>
      <c r="C40" s="292">
        <v>-21918227.14000034</v>
      </c>
      <c r="D40" s="292">
        <v>-75321140.819999933</v>
      </c>
      <c r="E40" s="293">
        <v>0.70900298506657211</v>
      </c>
      <c r="F40" s="11"/>
    </row>
    <row r="41" spans="1:6" s="43" customFormat="1" ht="32.25" customHeight="1" thickTop="1" x14ac:dyDescent="0.2">
      <c r="A41" s="282" t="s">
        <v>114</v>
      </c>
      <c r="B41" s="283"/>
      <c r="C41" s="284">
        <v>-3657675.2</v>
      </c>
      <c r="D41" s="284">
        <v>-4689030.8999998569</v>
      </c>
      <c r="E41" s="285">
        <v>0.21995071518933437</v>
      </c>
    </row>
    <row r="42" spans="1:6" ht="5.0999999999999996" customHeight="1" x14ac:dyDescent="0.2">
      <c r="F42" s="357"/>
    </row>
    <row r="43" spans="1:6" ht="51" customHeight="1" x14ac:dyDescent="0.2">
      <c r="A43" s="381"/>
      <c r="B43" s="381"/>
      <c r="C43" s="381"/>
      <c r="D43" s="381"/>
      <c r="E43" s="381"/>
      <c r="F43" s="356"/>
    </row>
    <row r="44" spans="1:6" x14ac:dyDescent="0.2">
      <c r="C44" s="12"/>
    </row>
    <row r="45" spans="1:6" customFormat="1" ht="12.75" x14ac:dyDescent="0.2"/>
    <row r="46" spans="1:6" customFormat="1" ht="12.75" x14ac:dyDescent="0.2"/>
    <row r="47" spans="1:6" customFormat="1" ht="12.95" customHeight="1" x14ac:dyDescent="0.2"/>
    <row r="48" spans="1:6" customFormat="1" ht="12.95" customHeight="1" x14ac:dyDescent="0.2"/>
    <row r="49" spans="4:5" customFormat="1" ht="12.75" x14ac:dyDescent="0.2"/>
    <row r="50" spans="4:5" customFormat="1" ht="12.75" x14ac:dyDescent="0.2"/>
    <row r="51" spans="4:5" customFormat="1" ht="12.75" x14ac:dyDescent="0.2"/>
    <row r="53" spans="4:5" x14ac:dyDescent="0.2">
      <c r="D53" s="3"/>
      <c r="E53" s="3"/>
    </row>
  </sheetData>
  <mergeCells count="1">
    <mergeCell ref="A43:E43"/>
  </mergeCells>
  <phoneticPr fontId="6" type="noConversion"/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M50"/>
  <sheetViews>
    <sheetView showGridLines="0" showZeros="0" zoomScaleNormal="100" workbookViewId="0"/>
  </sheetViews>
  <sheetFormatPr baseColWidth="10" defaultColWidth="11.42578125" defaultRowHeight="12.75" x14ac:dyDescent="0.2"/>
  <cols>
    <col min="1" max="1" width="3.42578125" style="2" customWidth="1"/>
    <col min="2" max="2" width="65" style="2" customWidth="1"/>
    <col min="3" max="3" width="13.7109375" style="2" customWidth="1"/>
    <col min="4" max="4" width="11.42578125" style="2" customWidth="1"/>
    <col min="5" max="5" width="12.140625" style="2" customWidth="1"/>
    <col min="6" max="6" width="13.7109375" style="2" customWidth="1"/>
    <col min="7" max="7" width="13.28515625" style="2" customWidth="1"/>
    <col min="8" max="8" width="10.7109375" style="2" customWidth="1"/>
    <col min="9" max="9" width="12.140625" style="2" customWidth="1"/>
    <col min="10" max="10" width="13.28515625" style="2" customWidth="1"/>
    <col min="11" max="13" width="11.5703125" customWidth="1"/>
    <col min="14" max="16384" width="11.42578125" style="2"/>
  </cols>
  <sheetData>
    <row r="6" spans="1:10" ht="5.0999999999999996" customHeight="1" x14ac:dyDescent="0.2"/>
    <row r="11" spans="1:10" ht="15.75" x14ac:dyDescent="0.2">
      <c r="A11" s="8" t="s">
        <v>68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5.75" x14ac:dyDescent="0.2">
      <c r="A12" s="8" t="s">
        <v>69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">
      <c r="I13" s="57">
        <f>+'Total Individualizado- DFA'!D13</f>
        <v>0</v>
      </c>
      <c r="J13" s="346">
        <f>+'Total Individualizado- DFA'!E13</f>
        <v>45657</v>
      </c>
    </row>
    <row r="14" spans="1:10" s="43" customFormat="1" ht="15" customHeight="1" x14ac:dyDescent="0.2">
      <c r="A14" s="44"/>
      <c r="B14" s="45"/>
      <c r="C14" s="173" t="s">
        <v>135</v>
      </c>
      <c r="D14" s="174"/>
      <c r="E14" s="175"/>
      <c r="F14" s="176"/>
      <c r="G14" s="173" t="s">
        <v>132</v>
      </c>
      <c r="H14" s="174"/>
      <c r="I14" s="175"/>
      <c r="J14" s="177"/>
    </row>
    <row r="15" spans="1:10" s="43" customFormat="1" ht="22.5" customHeight="1" x14ac:dyDescent="0.2">
      <c r="A15" s="46"/>
      <c r="B15" s="47"/>
      <c r="C15" s="178" t="s">
        <v>49</v>
      </c>
      <c r="D15" s="179" t="s">
        <v>97</v>
      </c>
      <c r="E15" s="180" t="s">
        <v>60</v>
      </c>
      <c r="F15" s="109" t="s">
        <v>24</v>
      </c>
      <c r="G15" s="178" t="s">
        <v>49</v>
      </c>
      <c r="H15" s="179" t="s">
        <v>97</v>
      </c>
      <c r="I15" s="180" t="s">
        <v>60</v>
      </c>
      <c r="J15" s="48" t="s">
        <v>24</v>
      </c>
    </row>
    <row r="16" spans="1:10" ht="12.95" hidden="1" customHeight="1" x14ac:dyDescent="0.2">
      <c r="A16" s="35">
        <v>1</v>
      </c>
      <c r="B16" s="36" t="s">
        <v>6</v>
      </c>
      <c r="C16" s="116"/>
      <c r="D16" s="37"/>
      <c r="E16" s="58">
        <v>0</v>
      </c>
      <c r="F16" s="110">
        <f>SUM(C16:D16)</f>
        <v>0</v>
      </c>
      <c r="G16" s="118"/>
      <c r="H16" s="37"/>
      <c r="I16" s="58">
        <v>0</v>
      </c>
      <c r="J16" s="59">
        <f>SUM(G16:H16)</f>
        <v>0</v>
      </c>
    </row>
    <row r="17" spans="1:13" ht="12.95" hidden="1" customHeight="1" x14ac:dyDescent="0.2">
      <c r="A17" s="30">
        <v>2</v>
      </c>
      <c r="B17" s="31" t="s">
        <v>7</v>
      </c>
      <c r="C17" s="117"/>
      <c r="D17" s="38"/>
      <c r="E17" s="60"/>
      <c r="F17" s="111">
        <f>SUM(C17:D17)</f>
        <v>0</v>
      </c>
      <c r="G17" s="119"/>
      <c r="H17" s="38"/>
      <c r="I17" s="60"/>
      <c r="J17" s="61">
        <f t="shared" ref="J17" si="0">SUM(G17:H17)</f>
        <v>0</v>
      </c>
    </row>
    <row r="18" spans="1:13" s="185" customFormat="1" ht="15" customHeight="1" x14ac:dyDescent="0.2">
      <c r="A18" s="186">
        <v>3</v>
      </c>
      <c r="B18" s="187" t="s">
        <v>8</v>
      </c>
      <c r="C18" s="119">
        <v>27824009.850000001</v>
      </c>
      <c r="D18" s="60">
        <v>1701435.0999999999</v>
      </c>
      <c r="E18" s="60">
        <v>84143.8</v>
      </c>
      <c r="F18" s="111">
        <v>29609588.750000004</v>
      </c>
      <c r="G18" s="119">
        <v>25173630.27</v>
      </c>
      <c r="H18" s="60">
        <v>1734733.7400000002</v>
      </c>
      <c r="I18" s="60">
        <v>115699.91</v>
      </c>
      <c r="J18" s="61">
        <v>27024063.919999998</v>
      </c>
      <c r="K18" s="201"/>
      <c r="L18" s="201"/>
      <c r="M18" s="201"/>
    </row>
    <row r="19" spans="1:13" s="185" customFormat="1" ht="21.75" customHeight="1" x14ac:dyDescent="0.2">
      <c r="A19" s="186">
        <v>4</v>
      </c>
      <c r="B19" s="187" t="s">
        <v>98</v>
      </c>
      <c r="C19" s="119">
        <v>227069582.18000001</v>
      </c>
      <c r="D19" s="60">
        <v>5361573.07</v>
      </c>
      <c r="E19" s="60">
        <v>15655495.76</v>
      </c>
      <c r="F19" s="111">
        <v>248086651.00999999</v>
      </c>
      <c r="G19" s="119">
        <v>213624893.76000002</v>
      </c>
      <c r="H19" s="60">
        <v>5171516.3600000003</v>
      </c>
      <c r="I19" s="60">
        <v>15209833.43</v>
      </c>
      <c r="J19" s="61">
        <v>234006243.55000004</v>
      </c>
      <c r="K19" s="201"/>
      <c r="L19" s="201"/>
      <c r="M19" s="201"/>
    </row>
    <row r="20" spans="1:13" s="185" customFormat="1" ht="15" customHeight="1" x14ac:dyDescent="0.2">
      <c r="A20" s="186">
        <v>5</v>
      </c>
      <c r="B20" s="187" t="s">
        <v>10</v>
      </c>
      <c r="C20" s="119">
        <v>110534.58</v>
      </c>
      <c r="D20" s="60">
        <v>14596.04</v>
      </c>
      <c r="E20" s="60">
        <v>10410.34</v>
      </c>
      <c r="F20" s="111">
        <v>135540.96</v>
      </c>
      <c r="G20" s="119">
        <v>65915.78</v>
      </c>
      <c r="H20" s="60">
        <v>9522.92</v>
      </c>
      <c r="I20" s="60">
        <v>4699.0200000000004</v>
      </c>
      <c r="J20" s="61">
        <v>80137.72</v>
      </c>
      <c r="K20" s="201"/>
      <c r="L20" s="201"/>
      <c r="M20" s="201"/>
    </row>
    <row r="21" spans="1:13" s="185" customFormat="1" ht="15" customHeight="1" x14ac:dyDescent="0.2">
      <c r="A21" s="186">
        <v>6</v>
      </c>
      <c r="B21" s="187" t="s">
        <v>105</v>
      </c>
      <c r="C21" s="119">
        <v>0</v>
      </c>
      <c r="D21" s="60">
        <v>0</v>
      </c>
      <c r="E21" s="65">
        <v>0</v>
      </c>
      <c r="F21" s="111">
        <v>0</v>
      </c>
      <c r="G21" s="119">
        <v>0</v>
      </c>
      <c r="H21" s="60">
        <v>0</v>
      </c>
      <c r="I21" s="65">
        <v>0</v>
      </c>
      <c r="J21" s="61">
        <v>0</v>
      </c>
      <c r="K21" s="201"/>
      <c r="L21" s="201"/>
      <c r="M21" s="201"/>
    </row>
    <row r="22" spans="1:13" s="185" customFormat="1" ht="24" customHeight="1" thickBot="1" x14ac:dyDescent="0.25">
      <c r="A22" s="190">
        <v>7</v>
      </c>
      <c r="B22" s="191" t="s">
        <v>99</v>
      </c>
      <c r="C22" s="120">
        <v>506883.83</v>
      </c>
      <c r="D22" s="62">
        <v>9884.49</v>
      </c>
      <c r="E22" s="65">
        <v>399500</v>
      </c>
      <c r="F22" s="112">
        <v>916268.32000000007</v>
      </c>
      <c r="G22" s="120">
        <v>679436.62</v>
      </c>
      <c r="H22" s="62">
        <v>32074</v>
      </c>
      <c r="I22" s="65">
        <v>344000</v>
      </c>
      <c r="J22" s="63">
        <v>1055510.6200000001</v>
      </c>
      <c r="K22" s="201"/>
      <c r="L22" s="201"/>
      <c r="M22" s="201"/>
    </row>
    <row r="23" spans="1:13" s="42" customFormat="1" ht="20.100000000000001" customHeight="1" thickTop="1" thickBot="1" x14ac:dyDescent="0.25">
      <c r="A23" s="259" t="s">
        <v>110</v>
      </c>
      <c r="B23" s="260"/>
      <c r="C23" s="261">
        <v>255511010.44000003</v>
      </c>
      <c r="D23" s="262">
        <v>7087488.7000000002</v>
      </c>
      <c r="E23" s="262">
        <v>16149549.9</v>
      </c>
      <c r="F23" s="113">
        <v>278748049.04000002</v>
      </c>
      <c r="G23" s="261">
        <v>239543876.43000004</v>
      </c>
      <c r="H23" s="262">
        <v>6947847.0200000005</v>
      </c>
      <c r="I23" s="262">
        <v>15674232.359999999</v>
      </c>
      <c r="J23" s="64">
        <v>262165955.81000003</v>
      </c>
    </row>
    <row r="24" spans="1:13" s="185" customFormat="1" ht="15" customHeight="1" thickTop="1" x14ac:dyDescent="0.2">
      <c r="A24" s="193">
        <v>1</v>
      </c>
      <c r="B24" s="194" t="s">
        <v>13</v>
      </c>
      <c r="C24" s="121">
        <v>87012923.510000005</v>
      </c>
      <c r="D24" s="65">
        <v>3502214.05</v>
      </c>
      <c r="E24" s="65">
        <v>14136550.640000001</v>
      </c>
      <c r="F24" s="114">
        <v>104651688.2</v>
      </c>
      <c r="G24" s="121">
        <v>83896474.079999998</v>
      </c>
      <c r="H24" s="65">
        <v>3305203.84</v>
      </c>
      <c r="I24" s="65">
        <v>13879787.960000001</v>
      </c>
      <c r="J24" s="66">
        <v>101081465.88</v>
      </c>
      <c r="K24" s="201"/>
      <c r="L24" s="201"/>
      <c r="M24" s="201"/>
    </row>
    <row r="25" spans="1:13" s="185" customFormat="1" ht="21.75" customHeight="1" x14ac:dyDescent="0.2">
      <c r="A25" s="186">
        <v>2</v>
      </c>
      <c r="B25" s="187" t="s">
        <v>14</v>
      </c>
      <c r="C25" s="121">
        <v>118888723.58</v>
      </c>
      <c r="D25" s="65">
        <v>2943650.94</v>
      </c>
      <c r="E25" s="65">
        <v>1571386.65</v>
      </c>
      <c r="F25" s="111">
        <v>123403761.17</v>
      </c>
      <c r="G25" s="119">
        <v>107990817.14</v>
      </c>
      <c r="H25" s="65">
        <v>2902705.88</v>
      </c>
      <c r="I25" s="65">
        <v>1421676.73</v>
      </c>
      <c r="J25" s="61">
        <v>112315199.75</v>
      </c>
      <c r="K25" s="201"/>
      <c r="L25" s="201"/>
      <c r="M25" s="201"/>
    </row>
    <row r="26" spans="1:13" s="185" customFormat="1" ht="15" customHeight="1" x14ac:dyDescent="0.2">
      <c r="A26" s="186">
        <v>3</v>
      </c>
      <c r="B26" s="187" t="s">
        <v>15</v>
      </c>
      <c r="C26" s="119">
        <v>5692.08</v>
      </c>
      <c r="D26" s="65">
        <v>602.73</v>
      </c>
      <c r="E26" s="65">
        <v>0</v>
      </c>
      <c r="F26" s="111">
        <v>6294.8099999999995</v>
      </c>
      <c r="G26" s="119">
        <v>12116.22</v>
      </c>
      <c r="H26" s="65">
        <v>595.17999999999995</v>
      </c>
      <c r="I26" s="65">
        <v>0</v>
      </c>
      <c r="J26" s="61">
        <v>12711.4</v>
      </c>
      <c r="K26" s="201"/>
      <c r="L26" s="201"/>
      <c r="M26" s="201"/>
    </row>
    <row r="27" spans="1:13" s="185" customFormat="1" ht="22.5" customHeight="1" x14ac:dyDescent="0.2">
      <c r="A27" s="186">
        <v>4</v>
      </c>
      <c r="B27" s="187" t="s">
        <v>98</v>
      </c>
      <c r="C27" s="121">
        <v>49116565.490000002</v>
      </c>
      <c r="D27" s="65">
        <v>621921.80000000005</v>
      </c>
      <c r="E27" s="65">
        <v>12364.76</v>
      </c>
      <c r="F27" s="111">
        <v>49750852.049999997</v>
      </c>
      <c r="G27" s="119">
        <v>46307771.560000002</v>
      </c>
      <c r="H27" s="65">
        <v>678333.5</v>
      </c>
      <c r="I27" s="65">
        <v>12283.11</v>
      </c>
      <c r="J27" s="61">
        <v>46998388.170000002</v>
      </c>
      <c r="K27" s="201"/>
      <c r="L27" s="201"/>
      <c r="M27" s="201"/>
    </row>
    <row r="28" spans="1:13" s="185" customFormat="1" ht="15" customHeight="1" x14ac:dyDescent="0.2">
      <c r="A28" s="186">
        <v>6</v>
      </c>
      <c r="B28" s="187" t="s">
        <v>17</v>
      </c>
      <c r="C28" s="121">
        <v>448315.04</v>
      </c>
      <c r="D28" s="65">
        <v>13020.18</v>
      </c>
      <c r="E28" s="65">
        <v>318947.84000000003</v>
      </c>
      <c r="F28" s="111">
        <v>780283.06</v>
      </c>
      <c r="G28" s="119">
        <v>558418.56999999995</v>
      </c>
      <c r="H28" s="65">
        <v>76778.62</v>
      </c>
      <c r="I28" s="65">
        <v>361353.43</v>
      </c>
      <c r="J28" s="61">
        <v>996550.61999999988</v>
      </c>
      <c r="K28" s="201"/>
      <c r="L28" s="201"/>
      <c r="M28" s="201"/>
    </row>
    <row r="29" spans="1:13" s="185" customFormat="1" ht="24" customHeight="1" thickBot="1" x14ac:dyDescent="0.25">
      <c r="A29" s="190">
        <v>7</v>
      </c>
      <c r="B29" s="191" t="s">
        <v>99</v>
      </c>
      <c r="C29" s="121">
        <v>58568.79</v>
      </c>
      <c r="D29" s="65">
        <v>0</v>
      </c>
      <c r="E29" s="65">
        <v>0</v>
      </c>
      <c r="F29" s="112">
        <v>58568.79</v>
      </c>
      <c r="G29" s="122">
        <v>103126.34</v>
      </c>
      <c r="H29" s="65">
        <v>0</v>
      </c>
      <c r="I29" s="65">
        <v>0</v>
      </c>
      <c r="J29" s="63">
        <v>103126.34</v>
      </c>
      <c r="K29" s="201"/>
      <c r="L29" s="201"/>
      <c r="M29" s="201"/>
    </row>
    <row r="30" spans="1:13" s="42" customFormat="1" ht="20.100000000000001" customHeight="1" thickTop="1" thickBot="1" x14ac:dyDescent="0.25">
      <c r="A30" s="263" t="s">
        <v>111</v>
      </c>
      <c r="B30" s="264"/>
      <c r="C30" s="265">
        <v>255530788.49000001</v>
      </c>
      <c r="D30" s="266">
        <v>7081409.7000000002</v>
      </c>
      <c r="E30" s="266">
        <v>16039249.890000001</v>
      </c>
      <c r="F30" s="115">
        <v>278651448.07999998</v>
      </c>
      <c r="G30" s="265">
        <v>238868723.91</v>
      </c>
      <c r="H30" s="266">
        <v>6963617.0199999996</v>
      </c>
      <c r="I30" s="266">
        <v>15675101.23</v>
      </c>
      <c r="J30" s="67">
        <v>261507442.16</v>
      </c>
    </row>
    <row r="31" spans="1:13" s="43" customFormat="1" ht="24" customHeight="1" thickTop="1" thickBot="1" x14ac:dyDescent="0.25">
      <c r="A31" s="257" t="s">
        <v>43</v>
      </c>
      <c r="B31" s="258"/>
      <c r="C31" s="267">
        <v>-19778.049999982119</v>
      </c>
      <c r="D31" s="269">
        <v>6079</v>
      </c>
      <c r="E31" s="269">
        <v>110300.00999999978</v>
      </c>
      <c r="F31" s="267">
        <v>96600.960000017658</v>
      </c>
      <c r="G31" s="267">
        <v>675152.52000004053</v>
      </c>
      <c r="H31" s="269">
        <v>-15769.999999999069</v>
      </c>
      <c r="I31" s="269">
        <v>-868.87000000104308</v>
      </c>
      <c r="J31" s="268">
        <v>658513.65000003576</v>
      </c>
    </row>
    <row r="32" spans="1:13" ht="18" customHeight="1" thickTop="1" x14ac:dyDescent="0.2">
      <c r="A32" s="26" t="s">
        <v>23</v>
      </c>
      <c r="B32" s="27"/>
      <c r="C32" s="33"/>
      <c r="D32" s="34"/>
      <c r="E32" s="34"/>
      <c r="F32" s="28"/>
      <c r="G32" s="33"/>
      <c r="H32" s="34"/>
      <c r="I32" s="34"/>
      <c r="J32" s="28"/>
    </row>
    <row r="33" spans="1:13" ht="12.95" hidden="1" customHeight="1" x14ac:dyDescent="0.2">
      <c r="A33" s="39"/>
      <c r="B33" s="29" t="s">
        <v>18</v>
      </c>
      <c r="C33" s="128"/>
      <c r="D33" s="40"/>
      <c r="E33" s="68">
        <v>0</v>
      </c>
      <c r="F33" s="114">
        <v>0</v>
      </c>
      <c r="G33" s="124">
        <v>0</v>
      </c>
      <c r="H33" s="40">
        <v>0</v>
      </c>
      <c r="I33" s="68">
        <v>0</v>
      </c>
      <c r="J33" s="66">
        <v>0</v>
      </c>
    </row>
    <row r="34" spans="1:13" ht="12.95" hidden="1" customHeight="1" x14ac:dyDescent="0.2">
      <c r="A34" s="32"/>
      <c r="B34" s="31" t="s">
        <v>20</v>
      </c>
      <c r="C34" s="129"/>
      <c r="D34" s="41"/>
      <c r="E34" s="69">
        <v>0</v>
      </c>
      <c r="F34" s="111">
        <v>0</v>
      </c>
      <c r="G34" s="125">
        <v>0</v>
      </c>
      <c r="H34" s="41">
        <v>0</v>
      </c>
      <c r="I34" s="69">
        <v>0</v>
      </c>
      <c r="J34" s="61">
        <v>0</v>
      </c>
    </row>
    <row r="35" spans="1:13" s="185" customFormat="1" ht="21.75" customHeight="1" x14ac:dyDescent="0.2">
      <c r="A35" s="198"/>
      <c r="B35" s="187" t="s">
        <v>102</v>
      </c>
      <c r="C35" s="126">
        <v>-1083705.2600000016</v>
      </c>
      <c r="D35" s="70">
        <v>18449.899999999907</v>
      </c>
      <c r="E35" s="60">
        <v>-27852.61</v>
      </c>
      <c r="F35" s="111">
        <v>-1093107.9700000018</v>
      </c>
      <c r="G35" s="126">
        <v>-1191025.1399999969</v>
      </c>
      <c r="H35" s="70">
        <v>-9913.7200000002049</v>
      </c>
      <c r="I35" s="70">
        <v>-91696.12</v>
      </c>
      <c r="J35" s="61">
        <v>-1292634.9799999972</v>
      </c>
      <c r="K35" s="201"/>
      <c r="L35" s="201"/>
      <c r="M35" s="201"/>
    </row>
    <row r="36" spans="1:13" s="185" customFormat="1" ht="15" hidden="1" customHeight="1" x14ac:dyDescent="0.2">
      <c r="A36" s="198"/>
      <c r="B36" s="199" t="s">
        <v>22</v>
      </c>
      <c r="C36" s="125">
        <v>0</v>
      </c>
      <c r="D36" s="69">
        <v>0</v>
      </c>
      <c r="E36" s="70">
        <v>0</v>
      </c>
      <c r="F36" s="111">
        <v>0</v>
      </c>
      <c r="G36" s="125"/>
      <c r="H36" s="69"/>
      <c r="I36" s="70"/>
      <c r="J36" s="61">
        <v>0</v>
      </c>
      <c r="K36" s="201"/>
      <c r="L36" s="201"/>
      <c r="M36" s="201"/>
    </row>
    <row r="37" spans="1:13" s="185" customFormat="1" ht="15" customHeight="1" x14ac:dyDescent="0.2">
      <c r="A37" s="198"/>
      <c r="B37" s="187" t="s">
        <v>21</v>
      </c>
      <c r="C37" s="125">
        <v>0</v>
      </c>
      <c r="D37" s="69">
        <v>0</v>
      </c>
      <c r="E37" s="69">
        <v>0</v>
      </c>
      <c r="F37" s="111">
        <v>0</v>
      </c>
      <c r="G37" s="125"/>
      <c r="H37" s="69"/>
      <c r="I37" s="69">
        <v>0</v>
      </c>
      <c r="J37" s="61">
        <v>0</v>
      </c>
      <c r="K37" s="201"/>
      <c r="L37" s="201"/>
      <c r="M37" s="201"/>
    </row>
    <row r="38" spans="1:13" s="185" customFormat="1" ht="15" customHeight="1" x14ac:dyDescent="0.2">
      <c r="A38" s="198"/>
      <c r="B38" s="199" t="s">
        <v>19</v>
      </c>
      <c r="C38" s="125">
        <v>0</v>
      </c>
      <c r="D38" s="69">
        <v>0</v>
      </c>
      <c r="E38" s="69">
        <v>0</v>
      </c>
      <c r="F38" s="111">
        <v>0</v>
      </c>
      <c r="G38" s="125"/>
      <c r="H38" s="69"/>
      <c r="I38" s="69">
        <v>0</v>
      </c>
      <c r="J38" s="61">
        <v>0</v>
      </c>
      <c r="K38" s="201"/>
      <c r="L38" s="201"/>
      <c r="M38" s="201"/>
    </row>
    <row r="39" spans="1:13" s="185" customFormat="1" ht="25.5" customHeight="1" thickBot="1" x14ac:dyDescent="0.25">
      <c r="A39" s="198"/>
      <c r="B39" s="187" t="s">
        <v>122</v>
      </c>
      <c r="C39" s="125">
        <v>0</v>
      </c>
      <c r="D39" s="69">
        <v>0</v>
      </c>
      <c r="E39" s="69">
        <v>0</v>
      </c>
      <c r="F39" s="111">
        <v>0</v>
      </c>
      <c r="G39" s="125"/>
      <c r="H39" s="69"/>
      <c r="I39" s="69">
        <v>0</v>
      </c>
      <c r="J39" s="61">
        <v>0</v>
      </c>
      <c r="K39" s="201"/>
      <c r="L39" s="201"/>
      <c r="M39" s="201"/>
    </row>
    <row r="40" spans="1:13" s="185" customFormat="1" ht="15" hidden="1" customHeight="1" thickBot="1" x14ac:dyDescent="0.25">
      <c r="A40" s="200"/>
      <c r="B40" s="202"/>
      <c r="C40" s="127">
        <v>0</v>
      </c>
      <c r="D40" s="71">
        <v>0</v>
      </c>
      <c r="E40" s="71">
        <v>0</v>
      </c>
      <c r="F40" s="123">
        <v>0</v>
      </c>
      <c r="G40" s="127"/>
      <c r="H40" s="71"/>
      <c r="I40" s="71"/>
      <c r="J40" s="72"/>
      <c r="K40" s="201"/>
      <c r="L40" s="201"/>
      <c r="M40" s="201"/>
    </row>
    <row r="41" spans="1:13" s="42" customFormat="1" ht="20.100000000000001" customHeight="1" thickTop="1" thickBot="1" x14ac:dyDescent="0.25">
      <c r="A41" s="270" t="s">
        <v>44</v>
      </c>
      <c r="B41" s="271"/>
      <c r="C41" s="272">
        <v>-1083705.2600000016</v>
      </c>
      <c r="D41" s="273">
        <v>18449.899999999907</v>
      </c>
      <c r="E41" s="273">
        <v>-27852.61</v>
      </c>
      <c r="F41" s="274">
        <v>-1093107.9700000018</v>
      </c>
      <c r="G41" s="272">
        <v>-1191025.1399999969</v>
      </c>
      <c r="H41" s="273">
        <v>-9913.7200000002049</v>
      </c>
      <c r="I41" s="273">
        <v>-91696.12</v>
      </c>
      <c r="J41" s="275">
        <v>-1292634.9799999972</v>
      </c>
    </row>
    <row r="42" spans="1:13" s="43" customFormat="1" ht="24" customHeight="1" thickTop="1" x14ac:dyDescent="0.2">
      <c r="A42" s="257" t="s">
        <v>114</v>
      </c>
      <c r="B42" s="258"/>
      <c r="C42" s="267">
        <v>-1103483.31</v>
      </c>
      <c r="D42" s="269">
        <v>24528.9</v>
      </c>
      <c r="E42" s="269">
        <v>82447.399999999994</v>
      </c>
      <c r="F42" s="267">
        <v>-996507.01000000013</v>
      </c>
      <c r="G42" s="267">
        <v>-515872.61999995634</v>
      </c>
      <c r="H42" s="269">
        <v>-25683.719999999274</v>
      </c>
      <c r="I42" s="269">
        <v>-92564.990000001038</v>
      </c>
      <c r="J42" s="268">
        <v>-634121.32999996142</v>
      </c>
    </row>
    <row r="44" spans="1:13" x14ac:dyDescent="0.2">
      <c r="C44" s="11"/>
      <c r="I44" s="11"/>
    </row>
    <row r="50" spans="3:3" x14ac:dyDescent="0.2">
      <c r="C50" s="11"/>
    </row>
  </sheetData>
  <phoneticPr fontId="6" type="noConversion"/>
  <printOptions horizontalCentered="1"/>
  <pageMargins left="0" right="0" top="0.19685039370078741" bottom="0.31496062992125984" header="0" footer="0.19685039370078741"/>
  <pageSetup paperSize="9" scale="86" orientation="landscape" r:id="rId1"/>
  <headerFooter alignWithMargins="0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N44"/>
  <sheetViews>
    <sheetView showGridLines="0" showZeros="0" zoomScaleNormal="100" workbookViewId="0"/>
  </sheetViews>
  <sheetFormatPr baseColWidth="10" defaultColWidth="11.42578125" defaultRowHeight="11.25" x14ac:dyDescent="0.2"/>
  <cols>
    <col min="1" max="1" width="4.85546875" style="2" customWidth="1"/>
    <col min="2" max="2" width="51.5703125" style="2" customWidth="1"/>
    <col min="3" max="3" width="13.140625" style="2" customWidth="1"/>
    <col min="4" max="4" width="13.85546875" style="2" customWidth="1"/>
    <col min="5" max="5" width="15.28515625" style="2" customWidth="1"/>
    <col min="6" max="6" width="12.42578125" style="2" customWidth="1"/>
    <col min="7" max="7" width="12.85546875" style="2" customWidth="1"/>
    <col min="8" max="8" width="13.28515625" style="2" customWidth="1"/>
    <col min="9" max="9" width="14.28515625" style="2" customWidth="1"/>
    <col min="10" max="10" width="11.42578125" style="2"/>
    <col min="11" max="11" width="12.42578125" style="2" customWidth="1"/>
    <col min="12" max="12" width="0" style="2" hidden="1" customWidth="1"/>
    <col min="13" max="13" width="11.7109375" style="2" hidden="1" customWidth="1"/>
    <col min="14" max="14" width="0" style="2" hidden="1" customWidth="1"/>
    <col min="15" max="16384" width="11.42578125" style="2"/>
  </cols>
  <sheetData>
    <row r="2" spans="1:14" x14ac:dyDescent="0.2">
      <c r="C2" s="349"/>
      <c r="L2" s="18"/>
      <c r="M2" s="22" t="s">
        <v>45</v>
      </c>
      <c r="N2" s="23" t="s">
        <v>46</v>
      </c>
    </row>
    <row r="3" spans="1:14" x14ac:dyDescent="0.2">
      <c r="L3" s="5">
        <v>1</v>
      </c>
      <c r="M3" s="13">
        <f>+I25</f>
        <v>30975757.849999994</v>
      </c>
      <c r="N3" s="14"/>
    </row>
    <row r="4" spans="1:14" x14ac:dyDescent="0.2">
      <c r="L4" s="15">
        <v>2</v>
      </c>
      <c r="M4" s="16">
        <f>+I24+I26+I28+I30+I32</f>
        <v>25400463.049999997</v>
      </c>
      <c r="N4" s="17"/>
    </row>
    <row r="5" spans="1:14" x14ac:dyDescent="0.2">
      <c r="L5" s="15">
        <v>3</v>
      </c>
      <c r="M5" s="16">
        <f>+I27</f>
        <v>59086.23</v>
      </c>
      <c r="N5" s="17">
        <f>+I14+I16+I20</f>
        <v>47340066.190000013</v>
      </c>
    </row>
    <row r="6" spans="1:14" x14ac:dyDescent="0.2">
      <c r="L6" s="15">
        <v>4</v>
      </c>
      <c r="M6" s="16">
        <f>+I35</f>
        <v>0</v>
      </c>
      <c r="N6" s="17">
        <f>+I17+I21</f>
        <v>10570409.880000001</v>
      </c>
    </row>
    <row r="7" spans="1:14" x14ac:dyDescent="0.2">
      <c r="L7" s="15">
        <v>5</v>
      </c>
      <c r="M7" s="16"/>
      <c r="N7" s="17">
        <f>+I18</f>
        <v>315829.29000000004</v>
      </c>
    </row>
    <row r="8" spans="1:14" x14ac:dyDescent="0.2">
      <c r="L8" s="5">
        <v>6</v>
      </c>
      <c r="M8" s="13">
        <f>+I31</f>
        <v>1119407.49</v>
      </c>
      <c r="N8" s="14"/>
    </row>
    <row r="9" spans="1:14" x14ac:dyDescent="0.2">
      <c r="L9" s="5">
        <v>7</v>
      </c>
      <c r="M9" s="13"/>
      <c r="N9" s="14">
        <f>+I22</f>
        <v>0</v>
      </c>
    </row>
    <row r="10" spans="1:14" x14ac:dyDescent="0.2">
      <c r="L10" s="19" t="s">
        <v>48</v>
      </c>
      <c r="M10" s="20">
        <f>SUM(M3:M9)</f>
        <v>57554714.61999999</v>
      </c>
      <c r="N10" s="21">
        <f>SUM(N3:N9)</f>
        <v>58226305.360000014</v>
      </c>
    </row>
    <row r="11" spans="1:14" ht="12" customHeight="1" x14ac:dyDescent="0.2">
      <c r="A11" s="8" t="s">
        <v>47</v>
      </c>
      <c r="B11" s="7"/>
      <c r="C11" s="7"/>
      <c r="D11" s="7"/>
      <c r="E11" s="7"/>
      <c r="F11" s="7"/>
      <c r="G11" s="7"/>
      <c r="H11" s="7"/>
      <c r="I11" s="7"/>
      <c r="N11" s="3">
        <f>+N10-M10</f>
        <v>671590.74000002444</v>
      </c>
    </row>
    <row r="12" spans="1:14" ht="12.75" x14ac:dyDescent="0.2">
      <c r="I12" s="346"/>
    </row>
    <row r="13" spans="1:14" s="43" customFormat="1" ht="54" customHeight="1" x14ac:dyDescent="0.2">
      <c r="A13" s="52"/>
      <c r="B13" s="53"/>
      <c r="C13" s="54" t="s">
        <v>65</v>
      </c>
      <c r="D13" s="55" t="s">
        <v>66</v>
      </c>
      <c r="E13" s="55" t="s">
        <v>67</v>
      </c>
      <c r="F13" s="242" t="s">
        <v>119</v>
      </c>
      <c r="G13" s="55" t="s">
        <v>118</v>
      </c>
      <c r="H13" s="55" t="s">
        <v>117</v>
      </c>
      <c r="I13" s="56" t="s">
        <v>24</v>
      </c>
      <c r="K13" s="353"/>
      <c r="M13" s="131"/>
    </row>
    <row r="14" spans="1:14" s="185" customFormat="1" ht="15" customHeight="1" x14ac:dyDescent="0.2">
      <c r="A14" s="216">
        <v>3</v>
      </c>
      <c r="B14" s="213" t="s">
        <v>25</v>
      </c>
      <c r="C14" s="217">
        <v>777874.84</v>
      </c>
      <c r="D14" s="218">
        <v>25407907.370000001</v>
      </c>
      <c r="E14" s="218">
        <v>19400025.190000001</v>
      </c>
      <c r="F14" s="218">
        <v>479339.27</v>
      </c>
      <c r="G14" s="254">
        <v>0</v>
      </c>
      <c r="H14" s="218">
        <v>0</v>
      </c>
      <c r="I14" s="219">
        <v>46065146.670000009</v>
      </c>
    </row>
    <row r="15" spans="1:14" s="185" customFormat="1" ht="18" customHeight="1" x14ac:dyDescent="0.2">
      <c r="A15" s="220"/>
      <c r="B15" s="214" t="s">
        <v>0</v>
      </c>
      <c r="C15" s="221">
        <v>0</v>
      </c>
      <c r="D15" s="222">
        <v>0</v>
      </c>
      <c r="E15" s="222">
        <v>0</v>
      </c>
      <c r="F15" s="222">
        <v>0</v>
      </c>
      <c r="G15" s="255">
        <v>0</v>
      </c>
      <c r="H15" s="222">
        <v>0</v>
      </c>
      <c r="I15" s="219">
        <v>0</v>
      </c>
    </row>
    <row r="16" spans="1:14" s="185" customFormat="1" ht="22.5" x14ac:dyDescent="0.2">
      <c r="A16" s="220">
        <v>3</v>
      </c>
      <c r="B16" s="214" t="s">
        <v>26</v>
      </c>
      <c r="C16" s="221">
        <v>1232987.02</v>
      </c>
      <c r="D16" s="222">
        <v>58</v>
      </c>
      <c r="E16" s="222">
        <v>0</v>
      </c>
      <c r="F16" s="222">
        <v>41874.5</v>
      </c>
      <c r="G16" s="255">
        <v>0</v>
      </c>
      <c r="H16" s="222">
        <v>0</v>
      </c>
      <c r="I16" s="223">
        <v>1274919.52</v>
      </c>
    </row>
    <row r="17" spans="1:9" s="185" customFormat="1" ht="23.25" customHeight="1" x14ac:dyDescent="0.2">
      <c r="A17" s="220">
        <v>4</v>
      </c>
      <c r="B17" s="214" t="s">
        <v>27</v>
      </c>
      <c r="C17" s="221">
        <v>0</v>
      </c>
      <c r="D17" s="222">
        <v>13639.15</v>
      </c>
      <c r="E17" s="222">
        <v>6512152.7400000002</v>
      </c>
      <c r="F17" s="222">
        <v>3593.99</v>
      </c>
      <c r="G17" s="255">
        <v>0</v>
      </c>
      <c r="H17" s="222">
        <v>2250000</v>
      </c>
      <c r="I17" s="223">
        <v>8779385.8800000008</v>
      </c>
    </row>
    <row r="18" spans="1:9" s="185" customFormat="1" ht="15" customHeight="1" x14ac:dyDescent="0.2">
      <c r="A18" s="220">
        <v>5</v>
      </c>
      <c r="B18" s="214" t="s">
        <v>28</v>
      </c>
      <c r="C18" s="221">
        <v>88381.42</v>
      </c>
      <c r="D18" s="222">
        <v>42376.81</v>
      </c>
      <c r="E18" s="222">
        <v>163042.04</v>
      </c>
      <c r="F18" s="222">
        <v>3026.71</v>
      </c>
      <c r="G18" s="255">
        <v>19002.310000000001</v>
      </c>
      <c r="H18" s="222">
        <v>0</v>
      </c>
      <c r="I18" s="223">
        <v>315829.29000000004</v>
      </c>
    </row>
    <row r="19" spans="1:9" s="185" customFormat="1" ht="18" customHeight="1" x14ac:dyDescent="0.2">
      <c r="A19" s="220"/>
      <c r="B19" s="214" t="s">
        <v>1</v>
      </c>
      <c r="C19" s="221">
        <v>0</v>
      </c>
      <c r="D19" s="222">
        <v>0</v>
      </c>
      <c r="E19" s="222">
        <v>0</v>
      </c>
      <c r="F19" s="222">
        <v>0</v>
      </c>
      <c r="G19" s="255">
        <v>0</v>
      </c>
      <c r="H19" s="222">
        <v>0</v>
      </c>
      <c r="I19" s="223">
        <v>0</v>
      </c>
    </row>
    <row r="20" spans="1:9" s="185" customFormat="1" ht="15" customHeight="1" x14ac:dyDescent="0.2">
      <c r="A20" s="220">
        <v>3</v>
      </c>
      <c r="B20" s="214" t="s">
        <v>29</v>
      </c>
      <c r="C20" s="221">
        <v>0</v>
      </c>
      <c r="D20" s="222">
        <v>0</v>
      </c>
      <c r="E20" s="222">
        <v>0</v>
      </c>
      <c r="F20" s="222">
        <v>0</v>
      </c>
      <c r="G20" s="255">
        <v>0</v>
      </c>
      <c r="H20" s="222">
        <v>0</v>
      </c>
      <c r="I20" s="223">
        <v>0</v>
      </c>
    </row>
    <row r="21" spans="1:9" s="185" customFormat="1" ht="15" customHeight="1" x14ac:dyDescent="0.2">
      <c r="A21" s="220">
        <v>4</v>
      </c>
      <c r="B21" s="214" t="s">
        <v>30</v>
      </c>
      <c r="C21" s="221">
        <v>1064397</v>
      </c>
      <c r="D21" s="222">
        <v>0</v>
      </c>
      <c r="E21" s="222">
        <v>0</v>
      </c>
      <c r="F21" s="222">
        <v>486627</v>
      </c>
      <c r="G21" s="255">
        <v>0</v>
      </c>
      <c r="H21" s="222">
        <v>240000</v>
      </c>
      <c r="I21" s="223">
        <v>1791024</v>
      </c>
    </row>
    <row r="22" spans="1:9" s="185" customFormat="1" ht="15" customHeight="1" thickBot="1" x14ac:dyDescent="0.25">
      <c r="A22" s="190">
        <v>7</v>
      </c>
      <c r="B22" s="181" t="s">
        <v>31</v>
      </c>
      <c r="C22" s="62">
        <v>0</v>
      </c>
      <c r="D22" s="206">
        <v>0</v>
      </c>
      <c r="E22" s="206">
        <v>0</v>
      </c>
      <c r="F22" s="206">
        <v>0</v>
      </c>
      <c r="G22" s="243">
        <v>0</v>
      </c>
      <c r="H22" s="206">
        <v>0</v>
      </c>
      <c r="I22" s="63">
        <v>0</v>
      </c>
    </row>
    <row r="23" spans="1:9" s="42" customFormat="1" ht="29.25" customHeight="1" thickTop="1" thickBot="1" x14ac:dyDescent="0.25">
      <c r="A23" s="259" t="s">
        <v>112</v>
      </c>
      <c r="B23" s="260"/>
      <c r="C23" s="294">
        <f>SUM(C14:C22)</f>
        <v>3163640.28</v>
      </c>
      <c r="D23" s="295">
        <f t="shared" ref="D23:H23" si="0">SUM(D14:D22)</f>
        <v>25463981.329999998</v>
      </c>
      <c r="E23" s="295">
        <f t="shared" si="0"/>
        <v>26075219.969999999</v>
      </c>
      <c r="F23" s="295">
        <f t="shared" si="0"/>
        <v>1014461.47</v>
      </c>
      <c r="G23" s="296">
        <f t="shared" ref="G23" si="1">SUM(G14:G22)</f>
        <v>19002.310000000001</v>
      </c>
      <c r="H23" s="295">
        <f t="shared" si="0"/>
        <v>2490000</v>
      </c>
      <c r="I23" s="49">
        <v>58226305.359999999</v>
      </c>
    </row>
    <row r="24" spans="1:9" s="185" customFormat="1" ht="15" customHeight="1" thickTop="1" x14ac:dyDescent="0.2">
      <c r="A24" s="224">
        <v>2</v>
      </c>
      <c r="B24" s="215" t="s">
        <v>33</v>
      </c>
      <c r="C24" s="217">
        <v>0</v>
      </c>
      <c r="D24" s="218">
        <v>14316881.24</v>
      </c>
      <c r="E24" s="218">
        <v>2213728.7400000002</v>
      </c>
      <c r="F24" s="218">
        <v>13442.23</v>
      </c>
      <c r="G24" s="254">
        <v>0</v>
      </c>
      <c r="H24" s="218">
        <v>0</v>
      </c>
      <c r="I24" s="227">
        <v>16544052.210000001</v>
      </c>
    </row>
    <row r="25" spans="1:9" s="185" customFormat="1" ht="15" customHeight="1" x14ac:dyDescent="0.2">
      <c r="A25" s="220">
        <v>1</v>
      </c>
      <c r="B25" s="214" t="s">
        <v>34</v>
      </c>
      <c r="C25" s="221">
        <v>744027.85000000009</v>
      </c>
      <c r="D25" s="222">
        <v>10596690.18</v>
      </c>
      <c r="E25" s="222">
        <v>19288500.59</v>
      </c>
      <c r="F25" s="222">
        <v>279458.65000000002</v>
      </c>
      <c r="G25" s="255">
        <v>0</v>
      </c>
      <c r="H25" s="222">
        <v>67080.58</v>
      </c>
      <c r="I25" s="223">
        <v>30975757.849999994</v>
      </c>
    </row>
    <row r="26" spans="1:9" s="185" customFormat="1" ht="15" customHeight="1" x14ac:dyDescent="0.2">
      <c r="A26" s="220">
        <v>2</v>
      </c>
      <c r="B26" s="214" t="s">
        <v>35</v>
      </c>
      <c r="C26" s="221">
        <v>2213517.71</v>
      </c>
      <c r="D26" s="222">
        <v>512878.8</v>
      </c>
      <c r="E26" s="222">
        <v>2517411.85</v>
      </c>
      <c r="F26" s="222">
        <v>694748.14</v>
      </c>
      <c r="G26" s="255">
        <v>18660.07</v>
      </c>
      <c r="H26" s="222">
        <v>2800069.3</v>
      </c>
      <c r="I26" s="223">
        <v>8757285.8699999992</v>
      </c>
    </row>
    <row r="27" spans="1:9" s="185" customFormat="1" ht="15" customHeight="1" x14ac:dyDescent="0.2">
      <c r="A27" s="220">
        <v>3</v>
      </c>
      <c r="B27" s="214" t="s">
        <v>36</v>
      </c>
      <c r="C27" s="221">
        <v>54663.51</v>
      </c>
      <c r="D27" s="222">
        <v>0</v>
      </c>
      <c r="E27" s="222">
        <v>3822.72</v>
      </c>
      <c r="F27" s="222">
        <v>0</v>
      </c>
      <c r="G27" s="255">
        <v>0</v>
      </c>
      <c r="H27" s="222">
        <v>600</v>
      </c>
      <c r="I27" s="223">
        <v>59086.23</v>
      </c>
    </row>
    <row r="28" spans="1:9" s="185" customFormat="1" ht="18" customHeight="1" x14ac:dyDescent="0.2">
      <c r="A28" s="220">
        <v>2</v>
      </c>
      <c r="B28" s="214" t="s">
        <v>2</v>
      </c>
      <c r="C28" s="221">
        <v>0</v>
      </c>
      <c r="D28" s="222">
        <v>6711.95</v>
      </c>
      <c r="E28" s="222">
        <v>92413.02</v>
      </c>
      <c r="F28" s="222">
        <v>0</v>
      </c>
      <c r="G28" s="255">
        <v>0</v>
      </c>
      <c r="H28" s="222">
        <v>0</v>
      </c>
      <c r="I28" s="223">
        <v>99124.97</v>
      </c>
    </row>
    <row r="29" spans="1:9" s="185" customFormat="1" ht="18" hidden="1" customHeight="1" x14ac:dyDescent="0.2">
      <c r="A29" s="220"/>
      <c r="B29" s="214" t="s">
        <v>3</v>
      </c>
      <c r="C29" s="221">
        <v>0</v>
      </c>
      <c r="D29" s="222">
        <v>0</v>
      </c>
      <c r="E29" s="222">
        <v>0</v>
      </c>
      <c r="F29" s="222">
        <v>0</v>
      </c>
      <c r="G29" s="255">
        <v>0</v>
      </c>
      <c r="H29" s="222">
        <v>0</v>
      </c>
      <c r="I29" s="223">
        <v>0</v>
      </c>
    </row>
    <row r="30" spans="1:9" s="185" customFormat="1" ht="15" customHeight="1" x14ac:dyDescent="0.2">
      <c r="A30" s="220">
        <v>2</v>
      </c>
      <c r="B30" s="214" t="s">
        <v>37</v>
      </c>
      <c r="C30" s="221">
        <v>0</v>
      </c>
      <c r="D30" s="222">
        <v>0</v>
      </c>
      <c r="E30" s="222">
        <v>0</v>
      </c>
      <c r="F30" s="222">
        <v>0</v>
      </c>
      <c r="G30" s="255">
        <v>0</v>
      </c>
      <c r="H30" s="222">
        <v>0</v>
      </c>
      <c r="I30" s="223">
        <v>0</v>
      </c>
    </row>
    <row r="31" spans="1:9" s="185" customFormat="1" ht="33.75" x14ac:dyDescent="0.2">
      <c r="A31" s="220">
        <v>6</v>
      </c>
      <c r="B31" s="214" t="s">
        <v>38</v>
      </c>
      <c r="C31" s="221">
        <v>458397.5</v>
      </c>
      <c r="D31" s="222">
        <v>0</v>
      </c>
      <c r="E31" s="222">
        <v>474481.89999999997</v>
      </c>
      <c r="F31" s="222">
        <v>184178.1</v>
      </c>
      <c r="G31" s="255">
        <v>0</v>
      </c>
      <c r="H31" s="222">
        <v>2349.9899999999998</v>
      </c>
      <c r="I31" s="223">
        <v>1119407.49</v>
      </c>
    </row>
    <row r="32" spans="1:9" s="185" customFormat="1" ht="33.75" x14ac:dyDescent="0.2">
      <c r="A32" s="220">
        <v>2</v>
      </c>
      <c r="B32" s="214" t="s">
        <v>64</v>
      </c>
      <c r="C32" s="221">
        <v>0</v>
      </c>
      <c r="D32" s="222">
        <v>0</v>
      </c>
      <c r="E32" s="222">
        <v>0</v>
      </c>
      <c r="F32" s="222">
        <v>0</v>
      </c>
      <c r="G32" s="255">
        <v>0</v>
      </c>
      <c r="H32" s="222">
        <v>0</v>
      </c>
      <c r="I32" s="223">
        <v>0</v>
      </c>
    </row>
    <row r="33" spans="1:9" s="185" customFormat="1" ht="18" hidden="1" customHeight="1" x14ac:dyDescent="0.2">
      <c r="A33" s="207"/>
      <c r="B33" s="204" t="s">
        <v>4</v>
      </c>
      <c r="C33" s="62">
        <v>0</v>
      </c>
      <c r="D33" s="206">
        <v>0</v>
      </c>
      <c r="E33" s="206">
        <v>0</v>
      </c>
      <c r="F33" s="206">
        <v>0</v>
      </c>
      <c r="G33" s="243">
        <v>0</v>
      </c>
      <c r="H33" s="206">
        <v>0</v>
      </c>
      <c r="I33" s="72">
        <v>0</v>
      </c>
    </row>
    <row r="34" spans="1:9" s="185" customFormat="1" ht="24.95" hidden="1" customHeight="1" x14ac:dyDescent="0.2">
      <c r="A34" s="210"/>
      <c r="B34" s="205" t="s">
        <v>5</v>
      </c>
      <c r="C34" s="62">
        <v>0</v>
      </c>
      <c r="D34" s="206">
        <v>0</v>
      </c>
      <c r="E34" s="206">
        <v>0</v>
      </c>
      <c r="F34" s="206">
        <v>0</v>
      </c>
      <c r="G34" s="243">
        <v>0</v>
      </c>
      <c r="H34" s="206">
        <v>0</v>
      </c>
      <c r="I34" s="73">
        <v>0</v>
      </c>
    </row>
    <row r="35" spans="1:9" s="185" customFormat="1" ht="23.25" thickBot="1" x14ac:dyDescent="0.25">
      <c r="A35" s="190">
        <v>4</v>
      </c>
      <c r="B35" s="181" t="s">
        <v>40</v>
      </c>
      <c r="C35" s="62">
        <v>0</v>
      </c>
      <c r="D35" s="206">
        <v>0</v>
      </c>
      <c r="E35" s="206">
        <v>0</v>
      </c>
      <c r="F35" s="206">
        <v>0</v>
      </c>
      <c r="G35" s="243">
        <v>0</v>
      </c>
      <c r="H35" s="206">
        <v>0</v>
      </c>
      <c r="I35" s="63">
        <v>0</v>
      </c>
    </row>
    <row r="36" spans="1:9" s="42" customFormat="1" ht="28.5" customHeight="1" thickTop="1" thickBot="1" x14ac:dyDescent="0.25">
      <c r="A36" s="259" t="s">
        <v>124</v>
      </c>
      <c r="B36" s="260"/>
      <c r="C36" s="294">
        <v>3470606.57</v>
      </c>
      <c r="D36" s="295">
        <v>25433162.170000002</v>
      </c>
      <c r="E36" s="295">
        <v>24590358.819999997</v>
      </c>
      <c r="F36" s="295">
        <v>1171827.1200000001</v>
      </c>
      <c r="G36" s="296">
        <v>18660.07</v>
      </c>
      <c r="H36" s="295">
        <v>2870099.87</v>
      </c>
      <c r="I36" s="49">
        <v>57554714.61999999</v>
      </c>
    </row>
    <row r="37" spans="1:9" s="42" customFormat="1" ht="8.25" customHeight="1" thickTop="1" thickBot="1" x14ac:dyDescent="0.25">
      <c r="A37" s="297"/>
      <c r="B37" s="298"/>
      <c r="C37" s="299"/>
      <c r="D37" s="300"/>
      <c r="E37" s="300"/>
      <c r="F37" s="300"/>
      <c r="G37" s="301"/>
      <c r="H37" s="300"/>
      <c r="I37" s="302"/>
    </row>
    <row r="38" spans="1:9" s="42" customFormat="1" ht="30" customHeight="1" thickTop="1" x14ac:dyDescent="0.2">
      <c r="A38" s="282" t="s">
        <v>136</v>
      </c>
      <c r="B38" s="303"/>
      <c r="C38" s="304">
        <v>-306966.29000000004</v>
      </c>
      <c r="D38" s="305">
        <v>30819.159999996424</v>
      </c>
      <c r="E38" s="305">
        <v>1484861.1500000022</v>
      </c>
      <c r="F38" s="305">
        <v>-157365.65000000014</v>
      </c>
      <c r="G38" s="306">
        <v>342.2400000000016</v>
      </c>
      <c r="H38" s="305">
        <v>-380099.87000000011</v>
      </c>
      <c r="I38" s="354">
        <v>671590.74</v>
      </c>
    </row>
    <row r="39" spans="1:9" ht="15" customHeight="1" thickBot="1" x14ac:dyDescent="0.25"/>
    <row r="40" spans="1:9" s="42" customFormat="1" ht="26.25" customHeight="1" thickTop="1" x14ac:dyDescent="0.2">
      <c r="A40" s="80" t="s">
        <v>133</v>
      </c>
      <c r="B40" s="81"/>
      <c r="C40" s="82">
        <v>1126282.0699999998</v>
      </c>
      <c r="D40" s="83">
        <v>527879.03000000119</v>
      </c>
      <c r="E40" s="83">
        <v>639852.33000000194</v>
      </c>
      <c r="F40" s="83">
        <v>275750.90000000002</v>
      </c>
      <c r="G40" s="244">
        <v>1251890.3399999999</v>
      </c>
      <c r="H40" s="83">
        <v>-57373.060000000056</v>
      </c>
      <c r="I40" s="84">
        <f>SUM(C40:H40)</f>
        <v>3764281.6100000027</v>
      </c>
    </row>
    <row r="41" spans="1:9" x14ac:dyDescent="0.2">
      <c r="C41" s="12"/>
      <c r="D41" s="12"/>
      <c r="E41" s="12"/>
    </row>
    <row r="43" spans="1:9" x14ac:dyDescent="0.2">
      <c r="C43" s="3"/>
    </row>
    <row r="44" spans="1:9" x14ac:dyDescent="0.2">
      <c r="I44" s="3"/>
    </row>
  </sheetData>
  <phoneticPr fontId="6" type="noConversion"/>
  <printOptions horizontalCentered="1"/>
  <pageMargins left="0" right="0" top="0.31496062992125984" bottom="0" header="0" footer="0.19685039370078741"/>
  <pageSetup paperSize="9" scale="85" orientation="landscape" r:id="rId1"/>
  <headerFooter alignWithMargins="0">
    <oddHeader>&amp;L&amp;"Arial,Cursiva"&amp;6&amp;F</oddHeader>
  </headerFooter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M40"/>
  <sheetViews>
    <sheetView showGridLines="0" showZeros="0" zoomScaleNormal="100" workbookViewId="0"/>
  </sheetViews>
  <sheetFormatPr baseColWidth="10" defaultColWidth="11.42578125" defaultRowHeight="11.25" x14ac:dyDescent="0.2"/>
  <cols>
    <col min="1" max="1" width="4" style="2" customWidth="1"/>
    <col min="2" max="2" width="61" style="2" customWidth="1"/>
    <col min="3" max="7" width="12.7109375" style="2" customWidth="1"/>
    <col min="8" max="8" width="13.85546875" style="2" customWidth="1"/>
    <col min="9" max="9" width="11.42578125" style="2"/>
    <col min="10" max="14" width="0" style="2" hidden="1" customWidth="1"/>
    <col min="15" max="16384" width="11.42578125" style="2"/>
  </cols>
  <sheetData>
    <row r="2" spans="1:13" x14ac:dyDescent="0.2">
      <c r="K2" s="18"/>
      <c r="L2" s="22" t="s">
        <v>45</v>
      </c>
      <c r="M2" s="23" t="s">
        <v>46</v>
      </c>
    </row>
    <row r="3" spans="1:13" x14ac:dyDescent="0.2">
      <c r="K3" s="5">
        <v>1</v>
      </c>
      <c r="L3" s="13">
        <f>+H25</f>
        <v>2619693.7999999998</v>
      </c>
      <c r="M3" s="14"/>
    </row>
    <row r="4" spans="1:13" x14ac:dyDescent="0.2">
      <c r="K4" s="15">
        <v>2</v>
      </c>
      <c r="L4" s="16">
        <f>+H24+H26+H30+H32</f>
        <v>5820489.3200000003</v>
      </c>
      <c r="M4" s="17"/>
    </row>
    <row r="5" spans="1:13" x14ac:dyDescent="0.2">
      <c r="K5" s="15">
        <v>3</v>
      </c>
      <c r="L5" s="16">
        <f>+H27</f>
        <v>0</v>
      </c>
      <c r="M5" s="17">
        <f>+H14+H16+H20</f>
        <v>2888354.2399999998</v>
      </c>
    </row>
    <row r="6" spans="1:13" x14ac:dyDescent="0.2">
      <c r="K6" s="15">
        <v>4</v>
      </c>
      <c r="L6" s="16">
        <f>+H35</f>
        <v>630089.35</v>
      </c>
      <c r="M6" s="17">
        <f>+H17+H21</f>
        <v>8603615.6899999995</v>
      </c>
    </row>
    <row r="7" spans="1:13" x14ac:dyDescent="0.2">
      <c r="K7" s="15">
        <v>5</v>
      </c>
      <c r="L7" s="16"/>
      <c r="M7" s="17">
        <f>+H18</f>
        <v>53919.229999999996</v>
      </c>
    </row>
    <row r="8" spans="1:13" x14ac:dyDescent="0.2">
      <c r="K8" s="5">
        <v>6</v>
      </c>
      <c r="L8" s="13">
        <f>+H31</f>
        <v>3244070.61</v>
      </c>
      <c r="M8" s="14"/>
    </row>
    <row r="9" spans="1:13" x14ac:dyDescent="0.2">
      <c r="K9" s="5">
        <v>7</v>
      </c>
      <c r="L9" s="13"/>
      <c r="M9" s="14">
        <f>+H22</f>
        <v>250000</v>
      </c>
    </row>
    <row r="10" spans="1:13" x14ac:dyDescent="0.2">
      <c r="K10" s="19" t="s">
        <v>48</v>
      </c>
      <c r="L10" s="20">
        <f>SUM(L3:L9)</f>
        <v>12314343.08</v>
      </c>
      <c r="M10" s="21">
        <f>SUM(M4:M9)</f>
        <v>11795889.16</v>
      </c>
    </row>
    <row r="11" spans="1:13" ht="15.75" x14ac:dyDescent="0.2">
      <c r="A11" s="8" t="s">
        <v>42</v>
      </c>
      <c r="B11" s="7"/>
      <c r="C11" s="7"/>
      <c r="D11" s="7"/>
      <c r="E11" s="7"/>
      <c r="F11" s="7"/>
      <c r="G11" s="7"/>
      <c r="H11" s="7"/>
    </row>
    <row r="12" spans="1:13" ht="12.75" x14ac:dyDescent="0.2">
      <c r="H12" s="346">
        <f>+'Total Individualizado-SSPP'!I12</f>
        <v>0</v>
      </c>
    </row>
    <row r="13" spans="1:13" s="43" customFormat="1" ht="51" x14ac:dyDescent="0.2">
      <c r="A13" s="52"/>
      <c r="B13" s="53"/>
      <c r="C13" s="55" t="s">
        <v>108</v>
      </c>
      <c r="D13" s="55" t="s">
        <v>107</v>
      </c>
      <c r="E13" s="54" t="s">
        <v>109</v>
      </c>
      <c r="F13" s="54" t="s">
        <v>106</v>
      </c>
      <c r="G13" s="54" t="s">
        <v>125</v>
      </c>
      <c r="H13" s="56" t="s">
        <v>24</v>
      </c>
    </row>
    <row r="14" spans="1:13" s="185" customFormat="1" ht="15.95" customHeight="1" x14ac:dyDescent="0.2">
      <c r="A14" s="216">
        <v>3</v>
      </c>
      <c r="B14" s="213" t="s">
        <v>25</v>
      </c>
      <c r="C14" s="217">
        <v>527022.09</v>
      </c>
      <c r="D14" s="218">
        <v>733496.87</v>
      </c>
      <c r="E14" s="218">
        <v>1219143.67</v>
      </c>
      <c r="F14" s="217">
        <v>394788</v>
      </c>
      <c r="G14" s="217">
        <v>0</v>
      </c>
      <c r="H14" s="219">
        <v>2874450.63</v>
      </c>
    </row>
    <row r="15" spans="1:13" s="185" customFormat="1" ht="18" hidden="1" customHeight="1" x14ac:dyDescent="0.2">
      <c r="A15" s="220"/>
      <c r="B15" s="214" t="s">
        <v>0</v>
      </c>
      <c r="C15" s="221"/>
      <c r="D15" s="222">
        <v>0</v>
      </c>
      <c r="E15" s="222">
        <v>0</v>
      </c>
      <c r="F15" s="221">
        <v>0</v>
      </c>
      <c r="G15" s="221">
        <v>0</v>
      </c>
      <c r="H15" s="223">
        <v>0</v>
      </c>
    </row>
    <row r="16" spans="1:13" s="185" customFormat="1" ht="22.5" x14ac:dyDescent="0.2">
      <c r="A16" s="220">
        <v>3</v>
      </c>
      <c r="B16" s="214" t="s">
        <v>26</v>
      </c>
      <c r="C16" s="221">
        <v>4419.32</v>
      </c>
      <c r="D16" s="222">
        <v>0</v>
      </c>
      <c r="E16" s="222">
        <v>0</v>
      </c>
      <c r="F16" s="221">
        <v>0</v>
      </c>
      <c r="G16" s="221">
        <v>0</v>
      </c>
      <c r="H16" s="223">
        <v>4419.32</v>
      </c>
    </row>
    <row r="17" spans="1:8" s="185" customFormat="1" ht="15.95" customHeight="1" x14ac:dyDescent="0.2">
      <c r="A17" s="220">
        <v>4</v>
      </c>
      <c r="B17" s="214" t="s">
        <v>27</v>
      </c>
      <c r="C17" s="221">
        <v>25000</v>
      </c>
      <c r="D17" s="222">
        <v>60375</v>
      </c>
      <c r="E17" s="222">
        <v>28249.16</v>
      </c>
      <c r="F17" s="221">
        <v>0</v>
      </c>
      <c r="G17" s="221">
        <v>0</v>
      </c>
      <c r="H17" s="223">
        <v>113624.16</v>
      </c>
    </row>
    <row r="18" spans="1:8" s="185" customFormat="1" ht="15.95" customHeight="1" x14ac:dyDescent="0.2">
      <c r="A18" s="220">
        <v>5</v>
      </c>
      <c r="B18" s="214" t="s">
        <v>28</v>
      </c>
      <c r="C18" s="221">
        <v>16890.310000000001</v>
      </c>
      <c r="D18" s="222">
        <v>6632.0599999999995</v>
      </c>
      <c r="E18" s="222">
        <v>17282.689999999999</v>
      </c>
      <c r="F18" s="221">
        <v>1862.5</v>
      </c>
      <c r="G18" s="221">
        <v>11251.67</v>
      </c>
      <c r="H18" s="223">
        <v>53919.229999999996</v>
      </c>
    </row>
    <row r="19" spans="1:8" s="185" customFormat="1" ht="18" hidden="1" customHeight="1" x14ac:dyDescent="0.2">
      <c r="A19" s="220"/>
      <c r="B19" s="214" t="s">
        <v>1</v>
      </c>
      <c r="C19" s="221">
        <v>0</v>
      </c>
      <c r="D19" s="222">
        <v>0</v>
      </c>
      <c r="E19" s="222">
        <v>0</v>
      </c>
      <c r="F19" s="221">
        <v>0</v>
      </c>
      <c r="G19" s="221">
        <v>0</v>
      </c>
      <c r="H19" s="223">
        <v>0</v>
      </c>
    </row>
    <row r="20" spans="1:8" s="185" customFormat="1" ht="15.95" customHeight="1" x14ac:dyDescent="0.2">
      <c r="A20" s="220">
        <v>3</v>
      </c>
      <c r="B20" s="214" t="s">
        <v>29</v>
      </c>
      <c r="C20" s="221">
        <v>9484.2900000000009</v>
      </c>
      <c r="D20" s="222">
        <v>0</v>
      </c>
      <c r="E20" s="222">
        <v>0</v>
      </c>
      <c r="F20" s="221">
        <v>0</v>
      </c>
      <c r="G20" s="221">
        <v>0</v>
      </c>
      <c r="H20" s="223">
        <v>9484.2900000000009</v>
      </c>
    </row>
    <row r="21" spans="1:8" s="185" customFormat="1" ht="15.95" customHeight="1" x14ac:dyDescent="0.2">
      <c r="A21" s="220">
        <v>4</v>
      </c>
      <c r="B21" s="214" t="s">
        <v>30</v>
      </c>
      <c r="C21" s="221">
        <v>4304702</v>
      </c>
      <c r="D21" s="222">
        <v>1142005</v>
      </c>
      <c r="E21" s="222">
        <v>1242236</v>
      </c>
      <c r="F21" s="221">
        <v>300000</v>
      </c>
      <c r="G21" s="221">
        <v>1501048.53</v>
      </c>
      <c r="H21" s="223">
        <v>8489991.5299999993</v>
      </c>
    </row>
    <row r="22" spans="1:8" s="185" customFormat="1" ht="15.95" customHeight="1" thickBot="1" x14ac:dyDescent="0.25">
      <c r="A22" s="190">
        <v>7</v>
      </c>
      <c r="B22" s="181" t="s">
        <v>31</v>
      </c>
      <c r="C22" s="62">
        <v>0</v>
      </c>
      <c r="D22" s="206">
        <v>250000</v>
      </c>
      <c r="E22" s="206">
        <v>0</v>
      </c>
      <c r="F22" s="62">
        <v>0</v>
      </c>
      <c r="G22" s="62">
        <v>0</v>
      </c>
      <c r="H22" s="63">
        <v>250000</v>
      </c>
    </row>
    <row r="23" spans="1:8" s="42" customFormat="1" ht="26.25" customHeight="1" thickTop="1" thickBot="1" x14ac:dyDescent="0.25">
      <c r="A23" s="259" t="s">
        <v>112</v>
      </c>
      <c r="B23" s="260"/>
      <c r="C23" s="294">
        <v>4887518.01</v>
      </c>
      <c r="D23" s="295">
        <v>2192508.9300000002</v>
      </c>
      <c r="E23" s="295">
        <v>2506911.5199999996</v>
      </c>
      <c r="F23" s="308">
        <v>696650.5</v>
      </c>
      <c r="G23" s="308">
        <v>1512300.2</v>
      </c>
      <c r="H23" s="49">
        <v>11795889.16</v>
      </c>
    </row>
    <row r="24" spans="1:8" s="185" customFormat="1" ht="15.95" customHeight="1" thickTop="1" x14ac:dyDescent="0.2">
      <c r="A24" s="224">
        <v>2</v>
      </c>
      <c r="B24" s="215" t="s">
        <v>33</v>
      </c>
      <c r="C24" s="225">
        <v>2284.6</v>
      </c>
      <c r="D24" s="226">
        <v>2669.18</v>
      </c>
      <c r="E24" s="226">
        <v>475272</v>
      </c>
      <c r="F24" s="225">
        <v>62339.509999999995</v>
      </c>
      <c r="G24" s="225">
        <v>0</v>
      </c>
      <c r="H24" s="227">
        <v>542565.29</v>
      </c>
    </row>
    <row r="25" spans="1:8" s="185" customFormat="1" ht="15.95" customHeight="1" x14ac:dyDescent="0.2">
      <c r="A25" s="220">
        <v>1</v>
      </c>
      <c r="B25" s="214" t="s">
        <v>34</v>
      </c>
      <c r="C25" s="221">
        <v>1483771.6300000001</v>
      </c>
      <c r="D25" s="222">
        <v>417036.55</v>
      </c>
      <c r="E25" s="222">
        <v>453480.82</v>
      </c>
      <c r="F25" s="221">
        <v>0</v>
      </c>
      <c r="G25" s="221">
        <v>265404.79999999999</v>
      </c>
      <c r="H25" s="223">
        <v>2619693.7999999998</v>
      </c>
    </row>
    <row r="26" spans="1:8" s="185" customFormat="1" ht="15.95" customHeight="1" x14ac:dyDescent="0.2">
      <c r="A26" s="220">
        <v>2</v>
      </c>
      <c r="B26" s="214" t="s">
        <v>35</v>
      </c>
      <c r="C26" s="221">
        <v>3042013.2399999998</v>
      </c>
      <c r="D26" s="222">
        <v>1056203.9799999997</v>
      </c>
      <c r="E26" s="222">
        <v>970449.51</v>
      </c>
      <c r="F26" s="221">
        <v>18171.240000000002</v>
      </c>
      <c r="G26" s="221">
        <v>172120.53</v>
      </c>
      <c r="H26" s="223">
        <v>5258958.5</v>
      </c>
    </row>
    <row r="27" spans="1:8" s="185" customFormat="1" ht="15.95" customHeight="1" x14ac:dyDescent="0.2">
      <c r="A27" s="220">
        <v>3</v>
      </c>
      <c r="B27" s="214" t="s">
        <v>36</v>
      </c>
      <c r="C27" s="221">
        <v>0</v>
      </c>
      <c r="D27" s="222">
        <v>0</v>
      </c>
      <c r="E27" s="222">
        <v>0</v>
      </c>
      <c r="F27" s="221">
        <v>0</v>
      </c>
      <c r="G27" s="221">
        <v>0</v>
      </c>
      <c r="H27" s="223">
        <v>0</v>
      </c>
    </row>
    <row r="28" spans="1:8" s="185" customFormat="1" ht="18" hidden="1" customHeight="1" x14ac:dyDescent="0.2">
      <c r="A28" s="220"/>
      <c r="B28" s="214" t="s">
        <v>2</v>
      </c>
      <c r="C28" s="221">
        <v>0</v>
      </c>
      <c r="D28" s="222">
        <v>0</v>
      </c>
      <c r="E28" s="222">
        <v>0</v>
      </c>
      <c r="F28" s="221">
        <v>0</v>
      </c>
      <c r="G28" s="221">
        <v>0</v>
      </c>
      <c r="H28" s="223">
        <v>0</v>
      </c>
    </row>
    <row r="29" spans="1:8" s="185" customFormat="1" ht="18" hidden="1" customHeight="1" x14ac:dyDescent="0.2">
      <c r="A29" s="220"/>
      <c r="B29" s="214" t="s">
        <v>3</v>
      </c>
      <c r="C29" s="221">
        <v>0</v>
      </c>
      <c r="D29" s="222">
        <v>0</v>
      </c>
      <c r="E29" s="222">
        <v>0</v>
      </c>
      <c r="F29" s="221">
        <v>0</v>
      </c>
      <c r="G29" s="221">
        <v>0</v>
      </c>
      <c r="H29" s="223">
        <v>0</v>
      </c>
    </row>
    <row r="30" spans="1:8" s="185" customFormat="1" ht="15.95" customHeight="1" x14ac:dyDescent="0.2">
      <c r="A30" s="220">
        <v>2</v>
      </c>
      <c r="B30" s="214" t="s">
        <v>37</v>
      </c>
      <c r="C30" s="221">
        <v>0</v>
      </c>
      <c r="D30" s="222">
        <v>0</v>
      </c>
      <c r="E30" s="222">
        <v>0</v>
      </c>
      <c r="F30" s="221">
        <v>0</v>
      </c>
      <c r="G30" s="221">
        <v>0</v>
      </c>
      <c r="H30" s="223">
        <v>0</v>
      </c>
    </row>
    <row r="31" spans="1:8" s="185" customFormat="1" ht="33.75" x14ac:dyDescent="0.2">
      <c r="A31" s="220">
        <v>6</v>
      </c>
      <c r="B31" s="214" t="s">
        <v>38</v>
      </c>
      <c r="C31" s="221">
        <v>573284.99</v>
      </c>
      <c r="D31" s="222">
        <v>790383.47</v>
      </c>
      <c r="E31" s="222">
        <v>596044.41</v>
      </c>
      <c r="F31" s="221">
        <v>0</v>
      </c>
      <c r="G31" s="221">
        <v>1284357.7399999998</v>
      </c>
      <c r="H31" s="223">
        <v>3244070.61</v>
      </c>
    </row>
    <row r="32" spans="1:8" s="185" customFormat="1" ht="33.75" x14ac:dyDescent="0.2">
      <c r="A32" s="220">
        <v>2</v>
      </c>
      <c r="B32" s="214" t="s">
        <v>64</v>
      </c>
      <c r="C32" s="221">
        <v>12219.52</v>
      </c>
      <c r="D32" s="222">
        <v>0</v>
      </c>
      <c r="E32" s="222">
        <v>6746.01</v>
      </c>
      <c r="F32" s="221">
        <v>0</v>
      </c>
      <c r="G32" s="221">
        <v>0</v>
      </c>
      <c r="H32" s="223">
        <v>18965.53</v>
      </c>
    </row>
    <row r="33" spans="1:8" s="185" customFormat="1" ht="12" hidden="1" x14ac:dyDescent="0.2">
      <c r="A33" s="207"/>
      <c r="B33" s="204" t="s">
        <v>4</v>
      </c>
      <c r="C33" s="208">
        <v>0</v>
      </c>
      <c r="D33" s="209">
        <v>0</v>
      </c>
      <c r="E33" s="209">
        <v>0</v>
      </c>
      <c r="F33" s="208">
        <v>0</v>
      </c>
      <c r="G33" s="208">
        <v>0</v>
      </c>
      <c r="H33" s="72">
        <v>0</v>
      </c>
    </row>
    <row r="34" spans="1:8" s="185" customFormat="1" ht="12" hidden="1" x14ac:dyDescent="0.2">
      <c r="A34" s="210"/>
      <c r="B34" s="205" t="s">
        <v>5</v>
      </c>
      <c r="C34" s="211">
        <v>0</v>
      </c>
      <c r="D34" s="212">
        <v>0</v>
      </c>
      <c r="E34" s="212">
        <v>0</v>
      </c>
      <c r="F34" s="211">
        <v>0</v>
      </c>
      <c r="G34" s="211">
        <v>0</v>
      </c>
      <c r="H34" s="73">
        <v>0</v>
      </c>
    </row>
    <row r="35" spans="1:8" s="185" customFormat="1" ht="23.25" thickBot="1" x14ac:dyDescent="0.25">
      <c r="A35" s="190">
        <v>4</v>
      </c>
      <c r="B35" s="181" t="s">
        <v>41</v>
      </c>
      <c r="C35" s="62">
        <v>7000</v>
      </c>
      <c r="D35" s="206">
        <v>0</v>
      </c>
      <c r="E35" s="206">
        <v>0</v>
      </c>
      <c r="F35" s="62">
        <v>623089.35</v>
      </c>
      <c r="G35" s="62">
        <v>0</v>
      </c>
      <c r="H35" s="63">
        <v>630089.35</v>
      </c>
    </row>
    <row r="36" spans="1:8" s="42" customFormat="1" ht="20.100000000000001" customHeight="1" thickTop="1" thickBot="1" x14ac:dyDescent="0.25">
      <c r="A36" s="259" t="s">
        <v>111</v>
      </c>
      <c r="B36" s="260"/>
      <c r="C36" s="294">
        <v>5120573.9799999995</v>
      </c>
      <c r="D36" s="295">
        <v>2266293.1799999997</v>
      </c>
      <c r="E36" s="295">
        <v>2501992.75</v>
      </c>
      <c r="F36" s="294">
        <v>703600.1</v>
      </c>
      <c r="G36" s="294">
        <v>1721883.0699999998</v>
      </c>
      <c r="H36" s="49">
        <v>12314343.079999998</v>
      </c>
    </row>
    <row r="37" spans="1:8" s="42" customFormat="1" ht="15" customHeight="1" thickTop="1" thickBot="1" x14ac:dyDescent="0.25">
      <c r="A37" s="297"/>
      <c r="B37" s="298"/>
      <c r="C37" s="299"/>
      <c r="D37" s="300"/>
      <c r="E37" s="300"/>
      <c r="F37" s="299"/>
      <c r="G37" s="299"/>
      <c r="H37" s="302"/>
    </row>
    <row r="38" spans="1:8" s="42" customFormat="1" ht="30.75" customHeight="1" thickTop="1" x14ac:dyDescent="0.2">
      <c r="A38" s="282" t="s">
        <v>136</v>
      </c>
      <c r="B38" s="303"/>
      <c r="C38" s="304">
        <v>-233055.96999999974</v>
      </c>
      <c r="D38" s="305">
        <v>-73784.249999999534</v>
      </c>
      <c r="E38" s="305">
        <v>4918.769999999553</v>
      </c>
      <c r="F38" s="304">
        <v>-6949.5999999999767</v>
      </c>
      <c r="G38" s="304">
        <v>-209582.86999999988</v>
      </c>
      <c r="H38" s="307">
        <v>-518453.92</v>
      </c>
    </row>
    <row r="39" spans="1:8" ht="15" customHeight="1" thickBot="1" x14ac:dyDescent="0.25"/>
    <row r="40" spans="1:8" s="42" customFormat="1" ht="25.5" customHeight="1" thickTop="1" x14ac:dyDescent="0.2">
      <c r="A40" s="80" t="s">
        <v>133</v>
      </c>
      <c r="B40" s="81"/>
      <c r="C40" s="82">
        <v>-128841.83999999985</v>
      </c>
      <c r="D40" s="83">
        <v>50379.179999999702</v>
      </c>
      <c r="E40" s="83">
        <v>-92396.479999999516</v>
      </c>
      <c r="F40" s="82">
        <v>-35080.150000000023</v>
      </c>
      <c r="G40" s="82">
        <v>-19945.640000000072</v>
      </c>
      <c r="H40" s="84">
        <v>-225884.92999999976</v>
      </c>
    </row>
  </sheetData>
  <phoneticPr fontId="6" type="noConversion"/>
  <printOptions horizontalCentered="1"/>
  <pageMargins left="0" right="0" top="0.19685039370078741" bottom="0" header="0" footer="0.19685039370078741"/>
  <pageSetup paperSize="9" orientation="landscape" r:id="rId1"/>
  <headerFooter alignWithMargins="0">
    <oddFooter>&amp;R&amp;"Arial,Cursiva"&amp;6&amp;F  &amp;A</oddFooter>
  </headerFooter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8:M46"/>
  <sheetViews>
    <sheetView topLeftCell="B17" workbookViewId="0">
      <selection activeCell="I10" sqref="I10"/>
    </sheetView>
  </sheetViews>
  <sheetFormatPr baseColWidth="10" defaultColWidth="11.42578125" defaultRowHeight="12.75" x14ac:dyDescent="0.2"/>
  <cols>
    <col min="1" max="1" width="11.42578125" style="135"/>
    <col min="2" max="2" width="6.28515625" style="135" customWidth="1"/>
    <col min="3" max="3" width="45.5703125" style="135" customWidth="1"/>
    <col min="4" max="4" width="16.5703125" style="135" customWidth="1"/>
    <col min="5" max="7" width="14.7109375" style="135" customWidth="1"/>
    <col min="8" max="8" width="16.7109375" style="135" customWidth="1"/>
    <col min="9" max="9" width="14.7109375" style="135" customWidth="1"/>
    <col min="10" max="10" width="16.7109375" style="135" customWidth="1"/>
    <col min="11" max="11" width="15.85546875" style="135" customWidth="1"/>
    <col min="12" max="12" width="14.42578125" style="135" customWidth="1"/>
    <col min="13" max="16384" width="11.42578125" style="135"/>
  </cols>
  <sheetData>
    <row r="8" spans="2:13" x14ac:dyDescent="0.2">
      <c r="D8" s="362"/>
    </row>
    <row r="10" spans="2:13" ht="36.6" customHeight="1" x14ac:dyDescent="0.2">
      <c r="B10" s="132"/>
      <c r="C10" s="133"/>
      <c r="D10" s="134" t="s">
        <v>71</v>
      </c>
      <c r="E10" s="134" t="s">
        <v>72</v>
      </c>
      <c r="F10" s="134" t="s">
        <v>73</v>
      </c>
      <c r="G10" s="134" t="s">
        <v>74</v>
      </c>
      <c r="H10" s="361" t="s">
        <v>48</v>
      </c>
      <c r="I10" s="134" t="s">
        <v>126</v>
      </c>
      <c r="J10" s="355" t="s">
        <v>127</v>
      </c>
    </row>
    <row r="11" spans="2:13" x14ac:dyDescent="0.2">
      <c r="B11" s="136">
        <v>1</v>
      </c>
      <c r="C11" s="137" t="s">
        <v>75</v>
      </c>
      <c r="D11" s="138">
        <f>+'Total Individualizado- DFA'!C15</f>
        <v>1436465765.25</v>
      </c>
      <c r="E11" s="138"/>
      <c r="F11" s="138"/>
      <c r="G11" s="138"/>
      <c r="H11" s="139">
        <f t="shared" ref="H11:H17" si="0">SUM(D11:G11)</f>
        <v>1436465765.25</v>
      </c>
      <c r="I11" s="138"/>
      <c r="J11" s="139">
        <f>+H11-I11</f>
        <v>1436465765.25</v>
      </c>
      <c r="K11" s="140"/>
      <c r="L11" s="140"/>
      <c r="M11" s="140"/>
    </row>
    <row r="12" spans="2:13" x14ac:dyDescent="0.2">
      <c r="B12" s="141">
        <v>2</v>
      </c>
      <c r="C12" s="142" t="s">
        <v>76</v>
      </c>
      <c r="D12" s="143">
        <f>+'Total Individualizado- DFA'!C16</f>
        <v>1399995131.5300002</v>
      </c>
      <c r="E12" s="143"/>
      <c r="F12" s="143"/>
      <c r="G12" s="143"/>
      <c r="H12" s="144">
        <f t="shared" si="0"/>
        <v>1399995131.5300002</v>
      </c>
      <c r="I12" s="143"/>
      <c r="J12" s="144">
        <f t="shared" ref="J12:J24" si="1">+H12-I12</f>
        <v>1399995131.5300002</v>
      </c>
      <c r="K12" s="140"/>
      <c r="L12" s="140"/>
      <c r="M12" s="140"/>
    </row>
    <row r="13" spans="2:13" x14ac:dyDescent="0.2">
      <c r="B13" s="141">
        <v>3</v>
      </c>
      <c r="C13" s="142" t="s">
        <v>77</v>
      </c>
      <c r="D13" s="143">
        <f>+'Total Individualizado- DFA'!C17</f>
        <v>22627764.850000001</v>
      </c>
      <c r="E13" s="143">
        <f>+'Total Individualizado-OOAA'!F18</f>
        <v>29609588.750000004</v>
      </c>
      <c r="F13" s="143">
        <f>+'Total Individualizado-SSPP'!N5</f>
        <v>47340066.190000013</v>
      </c>
      <c r="G13" s="143">
        <f>+'Total Individualizado-Fundacion'!M5</f>
        <v>2888354.2399999998</v>
      </c>
      <c r="H13" s="144">
        <f t="shared" si="0"/>
        <v>102465774.03000002</v>
      </c>
      <c r="I13" s="143">
        <v>35160844.479999997</v>
      </c>
      <c r="J13" s="144">
        <f t="shared" si="1"/>
        <v>67304929.550000012</v>
      </c>
      <c r="K13" s="140"/>
      <c r="L13" s="140"/>
      <c r="M13" s="140"/>
    </row>
    <row r="14" spans="2:13" x14ac:dyDescent="0.2">
      <c r="B14" s="141">
        <v>4</v>
      </c>
      <c r="C14" s="142" t="s">
        <v>78</v>
      </c>
      <c r="D14" s="143">
        <f>+'Total Individualizado- DFA'!C18</f>
        <v>91235927.320000008</v>
      </c>
      <c r="E14" s="143">
        <f>+'Total Individualizado-OOAA'!F19</f>
        <v>248086651.00999999</v>
      </c>
      <c r="F14" s="143">
        <f>+'Total Individualizado-SSPP'!N6</f>
        <v>10570409.880000001</v>
      </c>
      <c r="G14" s="143">
        <f>+'Total Individualizado-Fundacion'!M6</f>
        <v>8603615.6899999995</v>
      </c>
      <c r="H14" s="144">
        <f t="shared" si="0"/>
        <v>358496603.89999998</v>
      </c>
      <c r="I14" s="143">
        <v>231834227.97</v>
      </c>
      <c r="J14" s="144">
        <f t="shared" si="1"/>
        <v>126662375.92999998</v>
      </c>
      <c r="K14" s="140"/>
      <c r="L14" s="140"/>
      <c r="M14" s="140"/>
    </row>
    <row r="15" spans="2:13" x14ac:dyDescent="0.2">
      <c r="B15" s="141">
        <v>5</v>
      </c>
      <c r="C15" s="142" t="s">
        <v>79</v>
      </c>
      <c r="D15" s="143">
        <f>+'Total Individualizado- DFA'!C19</f>
        <v>9154923.0700000003</v>
      </c>
      <c r="E15" s="143">
        <f>+'Total Individualizado-OOAA'!F20</f>
        <v>135540.96</v>
      </c>
      <c r="F15" s="143">
        <f>+'Total Individualizado-SSPP'!N7</f>
        <v>315829.29000000004</v>
      </c>
      <c r="G15" s="143">
        <f>+'Total Individualizado-Fundacion'!M7</f>
        <v>53919.229999999996</v>
      </c>
      <c r="H15" s="144">
        <f t="shared" si="0"/>
        <v>9660212.5500000007</v>
      </c>
      <c r="I15" s="143"/>
      <c r="J15" s="144">
        <f t="shared" si="1"/>
        <v>9660212.5500000007</v>
      </c>
      <c r="K15" s="140"/>
      <c r="L15" s="140"/>
      <c r="M15" s="140"/>
    </row>
    <row r="16" spans="2:13" x14ac:dyDescent="0.2">
      <c r="B16" s="141">
        <v>6</v>
      </c>
      <c r="C16" s="142" t="s">
        <v>80</v>
      </c>
      <c r="D16" s="143">
        <f>+'Total Individualizado- DFA'!C20</f>
        <v>287817.12</v>
      </c>
      <c r="E16" s="143">
        <f>+'Total Individualizado-OOAA'!F21</f>
        <v>0</v>
      </c>
      <c r="F16" s="143">
        <f>+'Total Individualizado-SSPP'!N8</f>
        <v>0</v>
      </c>
      <c r="G16" s="143">
        <f>+'Total Individualizado-Fundacion'!M8</f>
        <v>0</v>
      </c>
      <c r="H16" s="144">
        <f t="shared" si="0"/>
        <v>287817.12</v>
      </c>
      <c r="I16" s="143"/>
      <c r="J16" s="144">
        <f t="shared" si="1"/>
        <v>287817.12</v>
      </c>
      <c r="K16" s="140"/>
      <c r="L16" s="140"/>
      <c r="M16" s="140"/>
    </row>
    <row r="17" spans="2:13" ht="13.5" thickBot="1" x14ac:dyDescent="0.25">
      <c r="B17" s="145">
        <v>7</v>
      </c>
      <c r="C17" s="146" t="s">
        <v>81</v>
      </c>
      <c r="D17" s="147">
        <f>+'Total Individualizado- DFA'!C21</f>
        <v>21707559.48</v>
      </c>
      <c r="E17" s="147">
        <f>+'Total Individualizado-OOAA'!F22</f>
        <v>916268.32000000007</v>
      </c>
      <c r="F17" s="143">
        <f>+'Total Individualizado-SSPP'!N9</f>
        <v>0</v>
      </c>
      <c r="G17" s="147">
        <f>+'Total Individualizado-Fundacion'!M9</f>
        <v>250000</v>
      </c>
      <c r="H17" s="148">
        <f t="shared" si="0"/>
        <v>22873827.800000001</v>
      </c>
      <c r="I17" s="143">
        <v>2903656.4800000004</v>
      </c>
      <c r="J17" s="148">
        <f t="shared" si="1"/>
        <v>19970171.32</v>
      </c>
      <c r="K17" s="140"/>
      <c r="L17" s="140"/>
      <c r="M17" s="140"/>
    </row>
    <row r="18" spans="2:13" ht="14.25" thickTop="1" thickBot="1" x14ac:dyDescent="0.25">
      <c r="B18" s="149" t="s">
        <v>32</v>
      </c>
      <c r="C18" s="150"/>
      <c r="D18" s="151">
        <f>SUM(D11:D17)</f>
        <v>2981474888.6200004</v>
      </c>
      <c r="E18" s="151">
        <f t="shared" ref="E18:H18" si="2">SUM(E11:E17)</f>
        <v>278748049.03999996</v>
      </c>
      <c r="F18" s="151">
        <f t="shared" si="2"/>
        <v>58226305.360000014</v>
      </c>
      <c r="G18" s="151">
        <f t="shared" si="2"/>
        <v>11795889.16</v>
      </c>
      <c r="H18" s="152">
        <f t="shared" si="2"/>
        <v>3330245132.1800008</v>
      </c>
      <c r="I18" s="151">
        <f>SUM(I11:I17)</f>
        <v>269898728.93000001</v>
      </c>
      <c r="J18" s="152">
        <f>SUM(J11:J17)</f>
        <v>3060346403.2500005</v>
      </c>
      <c r="K18" s="140"/>
      <c r="L18" s="347"/>
      <c r="M18" s="140"/>
    </row>
    <row r="19" spans="2:13" ht="13.5" thickTop="1" x14ac:dyDescent="0.2">
      <c r="B19" s="153">
        <v>1</v>
      </c>
      <c r="C19" s="154" t="s">
        <v>82</v>
      </c>
      <c r="D19" s="138">
        <f>+'Total Individualizado- DFA'!C23</f>
        <v>79292210.719999999</v>
      </c>
      <c r="E19" s="138">
        <f>+'Total Individualizado-OOAA'!F24</f>
        <v>104651688.2</v>
      </c>
      <c r="F19" s="138">
        <f>+'Total Individualizado-SSPP'!I25</f>
        <v>30975757.849999994</v>
      </c>
      <c r="G19" s="138">
        <f>+'Total Individualizado-Fundacion'!L3</f>
        <v>2619693.7999999998</v>
      </c>
      <c r="H19" s="139">
        <f t="shared" ref="H19:H24" si="3">SUM(D19:G19)</f>
        <v>217539350.57000002</v>
      </c>
      <c r="I19" s="138"/>
      <c r="J19" s="139">
        <f t="shared" si="1"/>
        <v>217539350.57000002</v>
      </c>
      <c r="K19" s="140"/>
      <c r="L19" s="140"/>
      <c r="M19" s="140"/>
    </row>
    <row r="20" spans="2:13" x14ac:dyDescent="0.2">
      <c r="B20" s="141">
        <v>2</v>
      </c>
      <c r="C20" s="142" t="s">
        <v>83</v>
      </c>
      <c r="D20" s="143">
        <f>+'Total Individualizado- DFA'!C24</f>
        <v>61389720.610000007</v>
      </c>
      <c r="E20" s="143">
        <f>+'Total Individualizado-OOAA'!F25</f>
        <v>123403761.17</v>
      </c>
      <c r="F20" s="138">
        <f>+'Total Individualizado-SSPP'!I24+'Total Individualizado-SSPP'!I26+'Total Individualizado-SSPP'!I28+'Total Individualizado-SSPP'!I30+'Total Individualizado-SSPP'!I32</f>
        <v>25400463.049999997</v>
      </c>
      <c r="G20" s="143">
        <f>+'Total Individualizado-Fundacion'!L4</f>
        <v>5820489.3200000003</v>
      </c>
      <c r="H20" s="144">
        <f t="shared" si="3"/>
        <v>216014434.14999998</v>
      </c>
      <c r="I20" s="143">
        <v>13074344.149999999</v>
      </c>
      <c r="J20" s="144">
        <f t="shared" si="1"/>
        <v>202940089.99999997</v>
      </c>
      <c r="K20" s="140"/>
      <c r="L20" s="140"/>
      <c r="M20" s="140"/>
    </row>
    <row r="21" spans="2:13" x14ac:dyDescent="0.2">
      <c r="B21" s="141">
        <v>3</v>
      </c>
      <c r="C21" s="142" t="s">
        <v>84</v>
      </c>
      <c r="D21" s="143">
        <f>+'Total Individualizado- DFA'!C25</f>
        <v>9876150.2899999991</v>
      </c>
      <c r="E21" s="143">
        <f>+'Total Individualizado-OOAA'!F26</f>
        <v>6294.8099999999995</v>
      </c>
      <c r="F21" s="138">
        <f>+'Total Individualizado-SSPP'!M5</f>
        <v>59086.23</v>
      </c>
      <c r="G21" s="143">
        <f>+'Total Individualizado-Fundacion'!L5</f>
        <v>0</v>
      </c>
      <c r="H21" s="144">
        <f t="shared" si="3"/>
        <v>9941531.3300000001</v>
      </c>
      <c r="I21" s="143"/>
      <c r="J21" s="144">
        <f t="shared" si="1"/>
        <v>9941531.3300000001</v>
      </c>
      <c r="K21" s="140"/>
      <c r="L21" s="140"/>
      <c r="M21" s="140"/>
    </row>
    <row r="22" spans="2:13" x14ac:dyDescent="0.2">
      <c r="B22" s="141">
        <v>4</v>
      </c>
      <c r="C22" s="142" t="s">
        <v>85</v>
      </c>
      <c r="D22" s="143">
        <f>+'Total Individualizado- DFA'!C26</f>
        <v>2694201340.9899998</v>
      </c>
      <c r="E22" s="143">
        <f>+'Total Individualizado-OOAA'!F27</f>
        <v>49750852.049999997</v>
      </c>
      <c r="F22" s="138">
        <f>+'Total Individualizado-SSPP'!M6</f>
        <v>0</v>
      </c>
      <c r="G22" s="143">
        <f>+'Total Individualizado-Fundacion'!L6</f>
        <v>630089.35</v>
      </c>
      <c r="H22" s="144">
        <f t="shared" si="3"/>
        <v>2744582282.3899999</v>
      </c>
      <c r="I22" s="143">
        <v>231834227.97</v>
      </c>
      <c r="J22" s="144">
        <f t="shared" si="1"/>
        <v>2512748054.4200001</v>
      </c>
      <c r="K22" s="140"/>
      <c r="L22" s="140"/>
      <c r="M22" s="140"/>
    </row>
    <row r="23" spans="2:13" x14ac:dyDescent="0.2">
      <c r="B23" s="141">
        <v>6</v>
      </c>
      <c r="C23" s="142" t="s">
        <v>86</v>
      </c>
      <c r="D23" s="143">
        <f>+'Total Individualizado- DFA'!C27</f>
        <v>80441484.269999996</v>
      </c>
      <c r="E23" s="143">
        <f>+'Total Individualizado-OOAA'!F28</f>
        <v>780283.06</v>
      </c>
      <c r="F23" s="138">
        <f>+'Total Individualizado-SSPP'!M7</f>
        <v>0</v>
      </c>
      <c r="G23" s="143">
        <f>+'Total Individualizado-Fundacion'!L7</f>
        <v>0</v>
      </c>
      <c r="H23" s="144">
        <f t="shared" si="3"/>
        <v>81221767.329999998</v>
      </c>
      <c r="I23" s="143">
        <v>22086500.329999998</v>
      </c>
      <c r="J23" s="144">
        <f t="shared" si="1"/>
        <v>59135267</v>
      </c>
      <c r="K23" s="140"/>
      <c r="L23" s="140"/>
      <c r="M23" s="140"/>
    </row>
    <row r="24" spans="2:13" ht="13.5" thickBot="1" x14ac:dyDescent="0.25">
      <c r="B24" s="145">
        <v>7</v>
      </c>
      <c r="C24" s="146" t="s">
        <v>81</v>
      </c>
      <c r="D24" s="147">
        <f>+'Total Individualizado- DFA'!C28</f>
        <v>38013429.799999997</v>
      </c>
      <c r="E24" s="147">
        <f>+'Total Individualizado-OOAA'!F29</f>
        <v>58568.79</v>
      </c>
      <c r="F24" s="138">
        <f>+'Total Individualizado-SSPP'!M8</f>
        <v>1119407.49</v>
      </c>
      <c r="G24" s="147">
        <f>+'Total Individualizado-Fundacion'!L8</f>
        <v>3244070.61</v>
      </c>
      <c r="H24" s="148">
        <f t="shared" si="3"/>
        <v>42435476.689999998</v>
      </c>
      <c r="I24" s="147">
        <v>2903656.4800000004</v>
      </c>
      <c r="J24" s="148">
        <f t="shared" si="1"/>
        <v>39531820.209999993</v>
      </c>
      <c r="K24" s="140"/>
      <c r="L24" s="140"/>
      <c r="M24" s="140"/>
    </row>
    <row r="25" spans="2:13" ht="14.25" thickTop="1" thickBot="1" x14ac:dyDescent="0.25">
      <c r="B25" s="155" t="s">
        <v>39</v>
      </c>
      <c r="C25" s="156"/>
      <c r="D25" s="151">
        <f>SUM(D19:D24)</f>
        <v>2963214336.6799998</v>
      </c>
      <c r="E25" s="151">
        <f t="shared" ref="E25:H25" si="4">SUM(E19:E24)</f>
        <v>278651448.08000004</v>
      </c>
      <c r="F25" s="151">
        <f t="shared" si="4"/>
        <v>57554714.61999999</v>
      </c>
      <c r="G25" s="151">
        <f t="shared" si="4"/>
        <v>12314343.08</v>
      </c>
      <c r="H25" s="152">
        <f t="shared" si="4"/>
        <v>3311734842.46</v>
      </c>
      <c r="I25" s="151">
        <f>SUM(I19:I24)</f>
        <v>269898728.93000001</v>
      </c>
      <c r="J25" s="152">
        <f>SUM(J19:J24)</f>
        <v>3041836113.5300002</v>
      </c>
      <c r="K25" s="140"/>
      <c r="L25" s="140"/>
      <c r="M25" s="140"/>
    </row>
    <row r="26" spans="2:13" ht="14.25" thickTop="1" thickBot="1" x14ac:dyDescent="0.25">
      <c r="B26" s="157" t="s">
        <v>87</v>
      </c>
      <c r="C26" s="158"/>
      <c r="D26" s="159">
        <f>+D18-D25</f>
        <v>18260551.940000534</v>
      </c>
      <c r="E26" s="159">
        <f t="shared" ref="E26:J26" si="5">+E18-E25</f>
        <v>96600.959999918938</v>
      </c>
      <c r="F26" s="159">
        <f t="shared" si="5"/>
        <v>671590.74000002444</v>
      </c>
      <c r="G26" s="159">
        <f t="shared" si="5"/>
        <v>-518453.91999999993</v>
      </c>
      <c r="H26" s="160">
        <f t="shared" si="5"/>
        <v>18510289.720000744</v>
      </c>
      <c r="I26" s="159">
        <f t="shared" si="5"/>
        <v>0</v>
      </c>
      <c r="J26" s="160">
        <f t="shared" si="5"/>
        <v>18510289.720000267</v>
      </c>
      <c r="K26" s="140"/>
      <c r="L26" s="140"/>
      <c r="M26" s="140"/>
    </row>
    <row r="27" spans="2:13" ht="13.5" thickTop="1" x14ac:dyDescent="0.2">
      <c r="B27" s="161" t="s">
        <v>23</v>
      </c>
      <c r="C27" s="162"/>
      <c r="D27" s="147"/>
      <c r="E27" s="147"/>
      <c r="F27" s="147"/>
      <c r="G27" s="147"/>
      <c r="H27" s="148"/>
      <c r="I27" s="147"/>
      <c r="J27" s="148"/>
      <c r="K27" s="140"/>
      <c r="L27" s="140"/>
      <c r="M27" s="140"/>
    </row>
    <row r="28" spans="2:13" x14ac:dyDescent="0.2">
      <c r="B28" s="163"/>
      <c r="C28" s="137" t="s">
        <v>88</v>
      </c>
      <c r="D28" s="138">
        <f>+'Total Individualizado- DFA'!C32</f>
        <v>-23024874.75999999</v>
      </c>
      <c r="E28" s="138">
        <f>+'Total Individualizado-OOAA'!F33</f>
        <v>0</v>
      </c>
      <c r="F28" s="138"/>
      <c r="G28" s="138"/>
      <c r="H28" s="139">
        <f t="shared" ref="H28:H36" si="6">SUM(D28:G28)</f>
        <v>-23024874.75999999</v>
      </c>
      <c r="I28" s="138"/>
      <c r="J28" s="139">
        <f>+H28</f>
        <v>-23024874.75999999</v>
      </c>
      <c r="K28" s="140"/>
      <c r="L28" s="140"/>
      <c r="M28" s="140"/>
    </row>
    <row r="29" spans="2:13" x14ac:dyDescent="0.2">
      <c r="B29" s="164"/>
      <c r="C29" s="142" t="s">
        <v>89</v>
      </c>
      <c r="D29" s="143">
        <f>+'Total Individualizado- DFA'!C33</f>
        <v>6460463.8599996567</v>
      </c>
      <c r="E29" s="143">
        <f>+'Total Individualizado-OOAA'!F34</f>
        <v>0</v>
      </c>
      <c r="F29" s="143"/>
      <c r="G29" s="143"/>
      <c r="H29" s="144">
        <f t="shared" si="6"/>
        <v>6460463.8599996567</v>
      </c>
      <c r="I29" s="143"/>
      <c r="J29" s="144">
        <f t="shared" ref="J29:J36" si="7">+H29</f>
        <v>6460463.8599996567</v>
      </c>
      <c r="K29" s="140"/>
      <c r="L29" s="140"/>
      <c r="M29" s="140"/>
    </row>
    <row r="30" spans="2:13" x14ac:dyDescent="0.2">
      <c r="B30" s="164"/>
      <c r="C30" s="142" t="s">
        <v>90</v>
      </c>
      <c r="D30" s="143">
        <f>+'Total Individualizado- DFA'!C34</f>
        <v>-6572693.1700000018</v>
      </c>
      <c r="E30" s="143">
        <f>+'Total Individualizado-OOAA'!F35</f>
        <v>-1093107.9700000018</v>
      </c>
      <c r="F30" s="143"/>
      <c r="G30" s="143"/>
      <c r="H30" s="144">
        <f t="shared" si="6"/>
        <v>-7665801.1400000034</v>
      </c>
      <c r="I30" s="143"/>
      <c r="J30" s="144">
        <f t="shared" si="7"/>
        <v>-7665801.1400000034</v>
      </c>
      <c r="K30" s="140"/>
      <c r="L30" s="140"/>
      <c r="M30" s="140"/>
    </row>
    <row r="31" spans="2:13" x14ac:dyDescent="0.2">
      <c r="B31" s="164"/>
      <c r="C31" s="142" t="s">
        <v>91</v>
      </c>
      <c r="D31" s="143">
        <f>+'Total Individualizado- DFA'!C35</f>
        <v>0</v>
      </c>
      <c r="E31" s="143">
        <f>+'Total Individualizado-OOAA'!F36</f>
        <v>0</v>
      </c>
      <c r="F31" s="143"/>
      <c r="G31" s="143"/>
      <c r="H31" s="144">
        <f t="shared" si="6"/>
        <v>0</v>
      </c>
      <c r="I31" s="143"/>
      <c r="J31" s="144">
        <f t="shared" si="7"/>
        <v>0</v>
      </c>
      <c r="K31" s="140"/>
      <c r="L31" s="140"/>
      <c r="M31" s="140"/>
    </row>
    <row r="32" spans="2:13" x14ac:dyDescent="0.2">
      <c r="B32" s="164"/>
      <c r="C32" s="142" t="s">
        <v>92</v>
      </c>
      <c r="D32" s="143">
        <f>+'Total Individualizado- DFA'!C36</f>
        <v>0</v>
      </c>
      <c r="E32" s="143">
        <f>+'Total Individualizado-OOAA'!F37</f>
        <v>0</v>
      </c>
      <c r="F32" s="143"/>
      <c r="G32" s="143"/>
      <c r="H32" s="144">
        <f t="shared" si="6"/>
        <v>0</v>
      </c>
      <c r="I32" s="143"/>
      <c r="J32" s="144">
        <f t="shared" si="7"/>
        <v>0</v>
      </c>
      <c r="K32" s="140"/>
      <c r="L32" s="140"/>
      <c r="M32" s="140"/>
    </row>
    <row r="33" spans="2:13" x14ac:dyDescent="0.2">
      <c r="B33" s="164"/>
      <c r="C33" s="142" t="s">
        <v>93</v>
      </c>
      <c r="D33" s="143">
        <v>-2393140.5300000003</v>
      </c>
      <c r="E33" s="143">
        <f>+'Total Individualizado-OOAA'!F38</f>
        <v>0</v>
      </c>
      <c r="F33" s="143"/>
      <c r="G33" s="143"/>
      <c r="H33" s="144">
        <f t="shared" si="6"/>
        <v>-2393140.5300000003</v>
      </c>
      <c r="I33" s="143"/>
      <c r="J33" s="144">
        <f t="shared" si="7"/>
        <v>-2393140.5300000003</v>
      </c>
      <c r="K33" s="140"/>
      <c r="L33" s="140"/>
      <c r="M33" s="140"/>
    </row>
    <row r="34" spans="2:13" x14ac:dyDescent="0.2">
      <c r="B34" s="164"/>
      <c r="C34" s="142" t="s">
        <v>94</v>
      </c>
      <c r="D34" s="143"/>
      <c r="E34" s="143"/>
      <c r="F34" s="143"/>
      <c r="G34" s="143"/>
      <c r="H34" s="144">
        <f t="shared" si="6"/>
        <v>0</v>
      </c>
      <c r="I34" s="143"/>
      <c r="J34" s="144">
        <f t="shared" si="7"/>
        <v>0</v>
      </c>
      <c r="K34" s="140"/>
      <c r="L34" s="140"/>
      <c r="M34" s="140"/>
    </row>
    <row r="35" spans="2:13" x14ac:dyDescent="0.2">
      <c r="B35" s="164"/>
      <c r="C35" s="142" t="s">
        <v>128</v>
      </c>
      <c r="D35" s="143">
        <f>+'Total Individualizado- DFA'!C38</f>
        <v>3164257.13</v>
      </c>
      <c r="E35" s="143">
        <f>+'Total Individualizado-OOAA'!F40</f>
        <v>0</v>
      </c>
      <c r="F35" s="143"/>
      <c r="G35" s="143"/>
      <c r="H35" s="144">
        <f t="shared" si="6"/>
        <v>3164257.13</v>
      </c>
      <c r="I35" s="143"/>
      <c r="J35" s="144">
        <f t="shared" si="7"/>
        <v>3164257.13</v>
      </c>
      <c r="K35" s="140"/>
      <c r="L35" s="140"/>
      <c r="M35" s="140"/>
    </row>
    <row r="36" spans="2:13" ht="13.5" thickBot="1" x14ac:dyDescent="0.25">
      <c r="B36" s="165"/>
      <c r="C36" s="166" t="s">
        <v>129</v>
      </c>
      <c r="D36" s="143">
        <f>+'Total Individualizado- DFA'!C39</f>
        <v>447760.33</v>
      </c>
      <c r="E36" s="143"/>
      <c r="F36" s="147"/>
      <c r="G36" s="147"/>
      <c r="H36" s="148">
        <f t="shared" si="6"/>
        <v>447760.33</v>
      </c>
      <c r="I36" s="147"/>
      <c r="J36" s="148">
        <f t="shared" si="7"/>
        <v>447760.33</v>
      </c>
      <c r="K36" s="140"/>
      <c r="L36" s="140"/>
      <c r="M36" s="140"/>
    </row>
    <row r="37" spans="2:13" ht="14.25" thickTop="1" thickBot="1" x14ac:dyDescent="0.25">
      <c r="B37" s="167" t="s">
        <v>44</v>
      </c>
      <c r="C37" s="168"/>
      <c r="D37" s="151">
        <f>SUM(D28:D36)</f>
        <v>-21918227.14000034</v>
      </c>
      <c r="E37" s="151">
        <f>SUM(E28:E36)</f>
        <v>-1093107.9700000018</v>
      </c>
      <c r="F37" s="151">
        <f>SUM(F28:F36)</f>
        <v>0</v>
      </c>
      <c r="G37" s="151">
        <f>SUM(G28:G36)</f>
        <v>0</v>
      </c>
      <c r="H37" s="152">
        <f>SUM(H28:H36)</f>
        <v>-23011335.110000342</v>
      </c>
      <c r="I37" s="151"/>
      <c r="J37" s="152">
        <f>SUM(J28:J36)</f>
        <v>-23011335.110000342</v>
      </c>
      <c r="K37" s="140"/>
      <c r="L37" s="140"/>
      <c r="M37" s="140"/>
    </row>
    <row r="38" spans="2:13" ht="13.5" thickTop="1" x14ac:dyDescent="0.2">
      <c r="B38" s="169" t="s">
        <v>62</v>
      </c>
      <c r="C38" s="170"/>
      <c r="D38" s="171">
        <f>+D26+D37</f>
        <v>-3657675.1999998055</v>
      </c>
      <c r="E38" s="171">
        <f>+E26+E37</f>
        <v>-996507.0100000829</v>
      </c>
      <c r="F38" s="171">
        <f>+F26+F37</f>
        <v>671590.74000002444</v>
      </c>
      <c r="G38" s="171">
        <f>+G26+G37</f>
        <v>-518453.91999999993</v>
      </c>
      <c r="H38" s="172">
        <f>+H26+H37</f>
        <v>-4501045.3899995983</v>
      </c>
      <c r="I38" s="171"/>
      <c r="J38" s="172">
        <f>+J26+J37</f>
        <v>-4501045.3900000751</v>
      </c>
      <c r="K38" s="140"/>
      <c r="L38" s="140"/>
      <c r="M38" s="140"/>
    </row>
    <row r="39" spans="2:13" x14ac:dyDescent="0.2">
      <c r="D39" s="140"/>
      <c r="E39" s="140"/>
      <c r="F39" s="140"/>
      <c r="G39" s="140"/>
      <c r="H39" s="140"/>
      <c r="I39" s="140"/>
      <c r="J39" s="140"/>
      <c r="K39" s="140"/>
      <c r="L39" s="140"/>
      <c r="M39" s="140"/>
    </row>
    <row r="40" spans="2:13" x14ac:dyDescent="0.2"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2:13" x14ac:dyDescent="0.2">
      <c r="D41" s="140"/>
      <c r="E41" s="140"/>
      <c r="F41" s="140"/>
      <c r="G41" s="140"/>
      <c r="H41" s="140"/>
      <c r="I41" s="140"/>
      <c r="J41" s="140"/>
      <c r="K41" s="140"/>
      <c r="L41" s="140"/>
      <c r="M41" s="140"/>
    </row>
    <row r="42" spans="2:13" x14ac:dyDescent="0.2">
      <c r="D42" s="140"/>
      <c r="E42" s="140"/>
      <c r="F42" s="140"/>
      <c r="G42" s="140"/>
      <c r="H42" s="140"/>
      <c r="I42" s="140"/>
      <c r="J42" s="140"/>
      <c r="K42" s="140"/>
      <c r="L42" s="140"/>
      <c r="M42" s="140"/>
    </row>
    <row r="43" spans="2:13" x14ac:dyDescent="0.2"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2:13" x14ac:dyDescent="0.2"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2:13" x14ac:dyDescent="0.2"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2:13" x14ac:dyDescent="0.2">
      <c r="D46" s="140"/>
      <c r="E46" s="140"/>
      <c r="F46" s="140"/>
      <c r="G46" s="140"/>
      <c r="H46" s="140"/>
      <c r="I46" s="140"/>
      <c r="J46" s="140"/>
      <c r="K46" s="140"/>
      <c r="L46" s="140"/>
      <c r="M46" s="140"/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customProperties>
    <customPr name="_pios_id" r:id="rId2"/>
  </customProperties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E046-AAD7-4B22-8A18-AFF43BDC03E5}">
  <dimension ref="A10:F105"/>
  <sheetViews>
    <sheetView topLeftCell="A9" workbookViewId="0">
      <selection activeCell="I10" sqref="I10"/>
    </sheetView>
  </sheetViews>
  <sheetFormatPr baseColWidth="10" defaultRowHeight="12.75" x14ac:dyDescent="0.2"/>
  <cols>
    <col min="1" max="1" width="32" customWidth="1"/>
    <col min="2" max="3" width="16.85546875" customWidth="1"/>
    <col min="4" max="5" width="16.5703125" customWidth="1"/>
    <col min="6" max="6" width="16.7109375" customWidth="1"/>
  </cols>
  <sheetData>
    <row r="10" spans="1:6" x14ac:dyDescent="0.2">
      <c r="A10" s="375" t="s">
        <v>153</v>
      </c>
      <c r="B10" s="375"/>
      <c r="C10" s="375"/>
      <c r="D10" s="375"/>
      <c r="E10" s="375"/>
      <c r="F10" s="375"/>
    </row>
    <row r="12" spans="1:6" ht="38.25" x14ac:dyDescent="0.2">
      <c r="A12" s="366"/>
      <c r="B12" s="367" t="s">
        <v>152</v>
      </c>
      <c r="C12" s="367" t="s">
        <v>154</v>
      </c>
      <c r="D12" s="367" t="s">
        <v>46</v>
      </c>
      <c r="E12" s="376" t="s">
        <v>155</v>
      </c>
      <c r="F12" s="368" t="s">
        <v>156</v>
      </c>
    </row>
    <row r="13" spans="1:6" s="371" customFormat="1" ht="18" customHeight="1" x14ac:dyDescent="0.2">
      <c r="A13" s="364" t="s">
        <v>141</v>
      </c>
      <c r="B13" s="369">
        <v>262060866.42999998</v>
      </c>
      <c r="C13" s="369">
        <v>2318679.5300000003</v>
      </c>
      <c r="D13" s="369">
        <v>298719.56999999995</v>
      </c>
      <c r="E13" s="377"/>
      <c r="F13" s="370">
        <f>(B13-C13)-(D13-E13)</f>
        <v>259443467.32999998</v>
      </c>
    </row>
    <row r="14" spans="1:6" s="371" customFormat="1" ht="18" customHeight="1" x14ac:dyDescent="0.2">
      <c r="A14" s="365" t="s">
        <v>142</v>
      </c>
      <c r="B14" s="369">
        <v>9017271.4199999999</v>
      </c>
      <c r="C14" s="369"/>
      <c r="D14" s="369">
        <v>208100748.02000001</v>
      </c>
      <c r="E14" s="377"/>
      <c r="F14" s="370">
        <f t="shared" ref="F14:F27" si="0">(B14-C14)-(D14-E14)</f>
        <v>-199083476.60000002</v>
      </c>
    </row>
    <row r="15" spans="1:6" s="371" customFormat="1" ht="18" customHeight="1" x14ac:dyDescent="0.2">
      <c r="A15" s="365" t="s">
        <v>143</v>
      </c>
      <c r="B15" s="369">
        <v>98518.55</v>
      </c>
      <c r="C15" s="369"/>
      <c r="D15" s="369">
        <v>5369229.2300000004</v>
      </c>
      <c r="E15" s="377"/>
      <c r="F15" s="370">
        <f t="shared" si="0"/>
        <v>-5270710.6800000006</v>
      </c>
    </row>
    <row r="16" spans="1:6" s="371" customFormat="1" ht="18" customHeight="1" x14ac:dyDescent="0.2">
      <c r="A16" s="365" t="s">
        <v>144</v>
      </c>
      <c r="B16" s="369">
        <v>54047.4</v>
      </c>
      <c r="C16" s="369"/>
      <c r="D16" s="369">
        <v>16019995.76</v>
      </c>
      <c r="E16" s="377"/>
      <c r="F16" s="370">
        <f t="shared" si="0"/>
        <v>-15965948.359999999</v>
      </c>
    </row>
    <row r="17" spans="1:6" s="371" customFormat="1" ht="18" customHeight="1" x14ac:dyDescent="0.2">
      <c r="A17" s="365" t="s">
        <v>145</v>
      </c>
      <c r="B17" s="369">
        <v>294840.09999999998</v>
      </c>
      <c r="C17" s="369"/>
      <c r="D17" s="369">
        <v>1069193.68</v>
      </c>
      <c r="E17" s="377">
        <v>575299</v>
      </c>
      <c r="F17" s="370">
        <f t="shared" si="0"/>
        <v>-199054.57999999996</v>
      </c>
    </row>
    <row r="18" spans="1:6" s="371" customFormat="1" ht="18" customHeight="1" x14ac:dyDescent="0.2">
      <c r="A18" s="365" t="s">
        <v>146</v>
      </c>
      <c r="B18" s="369">
        <v>6000</v>
      </c>
      <c r="C18" s="369"/>
      <c r="D18" s="369">
        <v>25042027.509999998</v>
      </c>
      <c r="E18" s="377"/>
      <c r="F18" s="370">
        <f t="shared" si="0"/>
        <v>-25036027.509999998</v>
      </c>
    </row>
    <row r="19" spans="1:6" s="371" customFormat="1" ht="18" customHeight="1" x14ac:dyDescent="0.2">
      <c r="A19" s="365" t="s">
        <v>54</v>
      </c>
      <c r="B19" s="369">
        <v>534728.56999999995</v>
      </c>
      <c r="C19" s="369"/>
      <c r="D19" s="369">
        <v>9323082.6399999987</v>
      </c>
      <c r="E19" s="377"/>
      <c r="F19" s="370">
        <f t="shared" si="0"/>
        <v>-8788354.0699999984</v>
      </c>
    </row>
    <row r="20" spans="1:6" s="371" customFormat="1" ht="18" customHeight="1" x14ac:dyDescent="0.2">
      <c r="A20" s="365" t="s">
        <v>120</v>
      </c>
      <c r="B20" s="369">
        <v>0</v>
      </c>
      <c r="C20" s="369"/>
      <c r="D20" s="369">
        <v>488045.4</v>
      </c>
      <c r="E20" s="377">
        <v>486627</v>
      </c>
      <c r="F20" s="370">
        <f t="shared" si="0"/>
        <v>-1418.4000000000233</v>
      </c>
    </row>
    <row r="21" spans="1:6" s="371" customFormat="1" ht="18" customHeight="1" x14ac:dyDescent="0.2">
      <c r="A21" s="365" t="s">
        <v>118</v>
      </c>
      <c r="B21" s="369">
        <v>0</v>
      </c>
      <c r="C21" s="369"/>
      <c r="D21" s="369">
        <v>0</v>
      </c>
      <c r="E21" s="377"/>
      <c r="F21" s="370">
        <f t="shared" si="0"/>
        <v>0</v>
      </c>
    </row>
    <row r="22" spans="1:6" s="371" customFormat="1" ht="18" customHeight="1" x14ac:dyDescent="0.2">
      <c r="A22" s="365" t="s">
        <v>121</v>
      </c>
      <c r="B22" s="369">
        <v>0</v>
      </c>
      <c r="C22" s="369"/>
      <c r="D22" s="369">
        <v>1060000</v>
      </c>
      <c r="E22" s="377">
        <v>60000</v>
      </c>
      <c r="F22" s="370">
        <f t="shared" si="0"/>
        <v>-1000000</v>
      </c>
    </row>
    <row r="23" spans="1:6" s="371" customFormat="1" ht="18" customHeight="1" x14ac:dyDescent="0.2">
      <c r="A23" s="365" t="s">
        <v>147</v>
      </c>
      <c r="B23" s="369">
        <v>106088.97</v>
      </c>
      <c r="C23" s="369"/>
      <c r="D23" s="369">
        <v>2344329.2000000002</v>
      </c>
      <c r="E23" s="377"/>
      <c r="F23" s="370">
        <f t="shared" si="0"/>
        <v>-2238240.23</v>
      </c>
    </row>
    <row r="24" spans="1:6" s="371" customFormat="1" ht="18" customHeight="1" x14ac:dyDescent="0.2">
      <c r="A24" s="365" t="s">
        <v>148</v>
      </c>
      <c r="B24" s="369">
        <v>45047.02</v>
      </c>
      <c r="C24" s="369"/>
      <c r="D24" s="369">
        <v>869775</v>
      </c>
      <c r="E24" s="377"/>
      <c r="F24" s="370">
        <f t="shared" si="0"/>
        <v>-824727.98</v>
      </c>
    </row>
    <row r="25" spans="1:6" s="371" customFormat="1" ht="18" customHeight="1" x14ac:dyDescent="0.2">
      <c r="A25" s="365" t="s">
        <v>149</v>
      </c>
      <c r="B25" s="369">
        <v>0</v>
      </c>
      <c r="C25" s="369"/>
      <c r="D25" s="369">
        <v>735508.92</v>
      </c>
      <c r="E25" s="377"/>
      <c r="F25" s="370">
        <f t="shared" si="0"/>
        <v>-735508.92</v>
      </c>
    </row>
    <row r="26" spans="1:6" s="371" customFormat="1" ht="18" customHeight="1" x14ac:dyDescent="0.2">
      <c r="A26" s="365" t="s">
        <v>150</v>
      </c>
      <c r="B26" s="369">
        <v>0</v>
      </c>
      <c r="C26" s="369"/>
      <c r="D26" s="369">
        <v>300000</v>
      </c>
      <c r="E26" s="377"/>
      <c r="F26" s="370">
        <f t="shared" si="0"/>
        <v>-300000</v>
      </c>
    </row>
    <row r="27" spans="1:6" s="371" customFormat="1" ht="18" customHeight="1" x14ac:dyDescent="0.2">
      <c r="A27" s="365" t="s">
        <v>151</v>
      </c>
      <c r="B27" s="369">
        <v>0</v>
      </c>
      <c r="C27" s="369"/>
      <c r="D27" s="369">
        <v>1196753.53</v>
      </c>
      <c r="E27" s="377">
        <v>1196753.53</v>
      </c>
      <c r="F27" s="370">
        <f t="shared" si="0"/>
        <v>0</v>
      </c>
    </row>
    <row r="28" spans="1:6" s="371" customFormat="1" ht="18" customHeight="1" x14ac:dyDescent="0.2">
      <c r="A28" s="372"/>
      <c r="B28" s="373">
        <f>SUM(B13:B27)</f>
        <v>272217408.45999998</v>
      </c>
      <c r="C28" s="373">
        <f>SUM(C13:C27)</f>
        <v>2318679.5300000003</v>
      </c>
      <c r="D28" s="373">
        <f>SUM(D13:D27)</f>
        <v>272217408.45999998</v>
      </c>
      <c r="E28" s="373">
        <f>SUM(E13:E27)</f>
        <v>2318679.5300000003</v>
      </c>
      <c r="F28" s="374">
        <f>SUM(F13:F27)</f>
        <v>-3.457535058259964E-8</v>
      </c>
    </row>
    <row r="29" spans="1:6" x14ac:dyDescent="0.2">
      <c r="A29" s="363"/>
      <c r="B29" s="363"/>
      <c r="C29" s="363"/>
      <c r="D29" s="363"/>
      <c r="E29" s="363"/>
      <c r="F29" s="363"/>
    </row>
    <row r="30" spans="1:6" x14ac:dyDescent="0.2">
      <c r="A30" s="363"/>
      <c r="B30" s="363"/>
      <c r="C30" s="363"/>
      <c r="D30" s="363"/>
      <c r="E30" s="363"/>
      <c r="F30" s="363"/>
    </row>
    <row r="31" spans="1:6" x14ac:dyDescent="0.2">
      <c r="A31" s="363"/>
      <c r="B31" s="363"/>
      <c r="C31" s="363"/>
      <c r="D31" s="363"/>
      <c r="E31" s="363"/>
      <c r="F31" s="363"/>
    </row>
    <row r="32" spans="1:6" x14ac:dyDescent="0.2">
      <c r="A32" s="363"/>
      <c r="B32" s="363"/>
      <c r="C32" s="363"/>
      <c r="D32" s="363"/>
      <c r="E32" s="363"/>
      <c r="F32" s="363"/>
    </row>
    <row r="33" spans="1:6" x14ac:dyDescent="0.2">
      <c r="A33" s="363"/>
      <c r="B33" s="363"/>
      <c r="C33" s="363"/>
      <c r="D33" s="363"/>
      <c r="E33" s="363"/>
      <c r="F33" s="363"/>
    </row>
    <row r="34" spans="1:6" x14ac:dyDescent="0.2">
      <c r="A34" s="363"/>
      <c r="B34" s="363"/>
      <c r="C34" s="363"/>
      <c r="D34" s="363"/>
      <c r="E34" s="363"/>
      <c r="F34" s="363"/>
    </row>
    <row r="35" spans="1:6" x14ac:dyDescent="0.2">
      <c r="A35" s="363"/>
      <c r="B35" s="363"/>
      <c r="C35" s="363"/>
      <c r="D35" s="363"/>
      <c r="E35" s="363"/>
      <c r="F35" s="363"/>
    </row>
    <row r="36" spans="1:6" x14ac:dyDescent="0.2">
      <c r="A36" s="363"/>
      <c r="B36" s="363"/>
      <c r="C36" s="363"/>
      <c r="D36" s="363"/>
      <c r="E36" s="363"/>
      <c r="F36" s="363"/>
    </row>
    <row r="37" spans="1:6" x14ac:dyDescent="0.2">
      <c r="A37" s="363"/>
      <c r="B37" s="363"/>
      <c r="C37" s="363"/>
      <c r="D37" s="363"/>
      <c r="E37" s="363"/>
      <c r="F37" s="363"/>
    </row>
    <row r="38" spans="1:6" x14ac:dyDescent="0.2">
      <c r="A38" s="363"/>
      <c r="B38" s="363"/>
      <c r="C38" s="363"/>
      <c r="D38" s="363"/>
      <c r="E38" s="363"/>
      <c r="F38" s="363"/>
    </row>
    <row r="39" spans="1:6" x14ac:dyDescent="0.2">
      <c r="A39" s="363"/>
      <c r="B39" s="363"/>
      <c r="C39" s="363"/>
      <c r="D39" s="363"/>
      <c r="E39" s="363"/>
      <c r="F39" s="363"/>
    </row>
    <row r="40" spans="1:6" x14ac:dyDescent="0.2">
      <c r="A40" s="363"/>
      <c r="B40" s="363"/>
      <c r="C40" s="363"/>
      <c r="D40" s="363"/>
      <c r="E40" s="363"/>
      <c r="F40" s="363"/>
    </row>
    <row r="41" spans="1:6" x14ac:dyDescent="0.2">
      <c r="A41" s="363"/>
      <c r="B41" s="363"/>
      <c r="C41" s="363"/>
      <c r="D41" s="363"/>
      <c r="E41" s="363"/>
      <c r="F41" s="363"/>
    </row>
    <row r="42" spans="1:6" x14ac:dyDescent="0.2">
      <c r="A42" s="363"/>
      <c r="B42" s="363"/>
      <c r="C42" s="363"/>
      <c r="D42" s="363"/>
      <c r="E42" s="363"/>
      <c r="F42" s="363"/>
    </row>
    <row r="43" spans="1:6" x14ac:dyDescent="0.2">
      <c r="A43" s="363"/>
      <c r="B43" s="363"/>
      <c r="C43" s="363"/>
      <c r="D43" s="363"/>
      <c r="E43" s="363"/>
      <c r="F43" s="363"/>
    </row>
    <row r="44" spans="1:6" x14ac:dyDescent="0.2">
      <c r="A44" s="363"/>
      <c r="B44" s="363"/>
      <c r="C44" s="363"/>
      <c r="D44" s="363"/>
      <c r="E44" s="363"/>
      <c r="F44" s="363"/>
    </row>
    <row r="45" spans="1:6" x14ac:dyDescent="0.2">
      <c r="A45" s="363"/>
      <c r="B45" s="363"/>
      <c r="C45" s="363"/>
      <c r="D45" s="363"/>
      <c r="E45" s="363"/>
      <c r="F45" s="363"/>
    </row>
    <row r="46" spans="1:6" x14ac:dyDescent="0.2">
      <c r="A46" s="363"/>
      <c r="B46" s="363"/>
      <c r="C46" s="363"/>
      <c r="D46" s="363"/>
      <c r="E46" s="363"/>
      <c r="F46" s="363"/>
    </row>
    <row r="47" spans="1:6" x14ac:dyDescent="0.2">
      <c r="A47" s="363"/>
      <c r="B47" s="363"/>
      <c r="C47" s="363"/>
      <c r="D47" s="363"/>
      <c r="E47" s="363"/>
      <c r="F47" s="363"/>
    </row>
    <row r="48" spans="1:6" x14ac:dyDescent="0.2">
      <c r="A48" s="363"/>
      <c r="B48" s="363"/>
      <c r="C48" s="363"/>
      <c r="D48" s="363"/>
      <c r="E48" s="363"/>
      <c r="F48" s="363"/>
    </row>
    <row r="49" spans="1:6" x14ac:dyDescent="0.2">
      <c r="A49" s="363"/>
      <c r="B49" s="363"/>
      <c r="C49" s="363"/>
      <c r="D49" s="363"/>
      <c r="E49" s="363"/>
      <c r="F49" s="363"/>
    </row>
    <row r="50" spans="1:6" x14ac:dyDescent="0.2">
      <c r="A50" s="363"/>
      <c r="B50" s="363"/>
      <c r="C50" s="363"/>
      <c r="D50" s="363"/>
      <c r="E50" s="363"/>
      <c r="F50" s="363"/>
    </row>
    <row r="51" spans="1:6" x14ac:dyDescent="0.2">
      <c r="A51" s="363"/>
      <c r="B51" s="363"/>
      <c r="C51" s="363"/>
      <c r="D51" s="363"/>
      <c r="E51" s="363"/>
      <c r="F51" s="363"/>
    </row>
    <row r="52" spans="1:6" x14ac:dyDescent="0.2">
      <c r="A52" s="363"/>
      <c r="B52" s="363"/>
      <c r="C52" s="363"/>
      <c r="D52" s="363"/>
      <c r="E52" s="363"/>
      <c r="F52" s="363"/>
    </row>
    <row r="53" spans="1:6" x14ac:dyDescent="0.2">
      <c r="A53" s="363"/>
      <c r="B53" s="363"/>
      <c r="C53" s="363"/>
      <c r="D53" s="363"/>
      <c r="E53" s="363"/>
      <c r="F53" s="363"/>
    </row>
    <row r="54" spans="1:6" x14ac:dyDescent="0.2">
      <c r="A54" s="363"/>
      <c r="B54" s="363"/>
      <c r="C54" s="363"/>
      <c r="D54" s="363"/>
      <c r="E54" s="363"/>
      <c r="F54" s="363"/>
    </row>
    <row r="55" spans="1:6" x14ac:dyDescent="0.2">
      <c r="A55" s="363"/>
      <c r="B55" s="363"/>
      <c r="C55" s="363"/>
      <c r="D55" s="363"/>
      <c r="E55" s="363"/>
      <c r="F55" s="363"/>
    </row>
    <row r="56" spans="1:6" x14ac:dyDescent="0.2">
      <c r="A56" s="363"/>
      <c r="B56" s="363"/>
      <c r="C56" s="363"/>
      <c r="D56" s="363"/>
      <c r="E56" s="363"/>
      <c r="F56" s="363"/>
    </row>
    <row r="57" spans="1:6" x14ac:dyDescent="0.2">
      <c r="A57" s="363"/>
      <c r="B57" s="363"/>
      <c r="C57" s="363"/>
      <c r="D57" s="363"/>
      <c r="E57" s="363"/>
      <c r="F57" s="363"/>
    </row>
    <row r="58" spans="1:6" x14ac:dyDescent="0.2">
      <c r="A58" s="363"/>
      <c r="B58" s="363"/>
      <c r="C58" s="363"/>
      <c r="D58" s="363"/>
      <c r="E58" s="363"/>
      <c r="F58" s="363"/>
    </row>
    <row r="59" spans="1:6" x14ac:dyDescent="0.2">
      <c r="A59" s="363"/>
      <c r="B59" s="363"/>
      <c r="C59" s="363"/>
      <c r="D59" s="363"/>
      <c r="E59" s="363"/>
      <c r="F59" s="363"/>
    </row>
    <row r="60" spans="1:6" x14ac:dyDescent="0.2">
      <c r="A60" s="363"/>
      <c r="B60" s="363"/>
      <c r="C60" s="363"/>
      <c r="D60" s="363"/>
      <c r="E60" s="363"/>
      <c r="F60" s="363"/>
    </row>
    <row r="61" spans="1:6" x14ac:dyDescent="0.2">
      <c r="A61" s="363"/>
      <c r="B61" s="363"/>
      <c r="C61" s="363"/>
      <c r="D61" s="363"/>
      <c r="E61" s="363"/>
      <c r="F61" s="363"/>
    </row>
    <row r="62" spans="1:6" x14ac:dyDescent="0.2">
      <c r="A62" s="363"/>
      <c r="B62" s="363"/>
      <c r="C62" s="363"/>
      <c r="D62" s="363"/>
      <c r="E62" s="363"/>
      <c r="F62" s="363"/>
    </row>
    <row r="63" spans="1:6" x14ac:dyDescent="0.2">
      <c r="A63" s="363"/>
      <c r="B63" s="363"/>
      <c r="C63" s="363"/>
      <c r="D63" s="363"/>
      <c r="E63" s="363"/>
      <c r="F63" s="363"/>
    </row>
    <row r="64" spans="1:6" x14ac:dyDescent="0.2">
      <c r="A64" s="363"/>
      <c r="B64" s="363"/>
      <c r="C64" s="363"/>
      <c r="D64" s="363"/>
      <c r="E64" s="363"/>
      <c r="F64" s="363"/>
    </row>
    <row r="65" spans="1:6" x14ac:dyDescent="0.2">
      <c r="A65" s="363"/>
      <c r="B65" s="363"/>
      <c r="C65" s="363"/>
      <c r="D65" s="363"/>
      <c r="E65" s="363"/>
      <c r="F65" s="363"/>
    </row>
    <row r="66" spans="1:6" x14ac:dyDescent="0.2">
      <c r="A66" s="363"/>
      <c r="B66" s="363"/>
      <c r="C66" s="363"/>
      <c r="D66" s="363"/>
      <c r="E66" s="363"/>
      <c r="F66" s="363"/>
    </row>
    <row r="67" spans="1:6" x14ac:dyDescent="0.2">
      <c r="A67" s="363"/>
      <c r="B67" s="363"/>
      <c r="C67" s="363"/>
      <c r="D67" s="363"/>
      <c r="E67" s="363"/>
      <c r="F67" s="363"/>
    </row>
    <row r="68" spans="1:6" x14ac:dyDescent="0.2">
      <c r="A68" s="363"/>
      <c r="B68" s="363"/>
      <c r="C68" s="363"/>
      <c r="D68" s="363"/>
      <c r="E68" s="363"/>
      <c r="F68" s="363"/>
    </row>
    <row r="69" spans="1:6" x14ac:dyDescent="0.2">
      <c r="A69" s="363"/>
      <c r="B69" s="363"/>
      <c r="C69" s="363"/>
      <c r="D69" s="363"/>
      <c r="E69" s="363"/>
      <c r="F69" s="363"/>
    </row>
    <row r="70" spans="1:6" x14ac:dyDescent="0.2">
      <c r="A70" s="363"/>
      <c r="B70" s="363"/>
      <c r="C70" s="363"/>
      <c r="D70" s="363"/>
      <c r="E70" s="363"/>
      <c r="F70" s="363"/>
    </row>
    <row r="71" spans="1:6" x14ac:dyDescent="0.2">
      <c r="A71" s="363"/>
      <c r="B71" s="363"/>
      <c r="C71" s="363"/>
      <c r="D71" s="363"/>
      <c r="E71" s="363"/>
      <c r="F71" s="363"/>
    </row>
    <row r="72" spans="1:6" x14ac:dyDescent="0.2">
      <c r="A72" s="363"/>
      <c r="B72" s="363"/>
      <c r="C72" s="363"/>
      <c r="D72" s="363"/>
      <c r="E72" s="363"/>
      <c r="F72" s="363"/>
    </row>
    <row r="73" spans="1:6" x14ac:dyDescent="0.2">
      <c r="A73" s="363"/>
      <c r="B73" s="363"/>
      <c r="C73" s="363"/>
      <c r="D73" s="363"/>
      <c r="E73" s="363"/>
      <c r="F73" s="363"/>
    </row>
    <row r="74" spans="1:6" x14ac:dyDescent="0.2">
      <c r="A74" s="363"/>
      <c r="B74" s="363"/>
      <c r="C74" s="363"/>
      <c r="D74" s="363"/>
      <c r="E74" s="363"/>
      <c r="F74" s="363"/>
    </row>
    <row r="75" spans="1:6" x14ac:dyDescent="0.2">
      <c r="A75" s="363"/>
      <c r="B75" s="363"/>
      <c r="C75" s="363"/>
      <c r="D75" s="363"/>
      <c r="E75" s="363"/>
      <c r="F75" s="363"/>
    </row>
    <row r="76" spans="1:6" x14ac:dyDescent="0.2">
      <c r="A76" s="363"/>
      <c r="B76" s="363"/>
      <c r="C76" s="363"/>
      <c r="D76" s="363"/>
      <c r="E76" s="363"/>
      <c r="F76" s="363"/>
    </row>
    <row r="77" spans="1:6" x14ac:dyDescent="0.2">
      <c r="A77" s="363"/>
      <c r="B77" s="363"/>
      <c r="C77" s="363"/>
      <c r="D77" s="363"/>
      <c r="E77" s="363"/>
      <c r="F77" s="363"/>
    </row>
    <row r="78" spans="1:6" x14ac:dyDescent="0.2">
      <c r="A78" s="363"/>
      <c r="B78" s="363"/>
      <c r="C78" s="363"/>
      <c r="D78" s="363"/>
      <c r="E78" s="363"/>
      <c r="F78" s="363"/>
    </row>
    <row r="79" spans="1:6" x14ac:dyDescent="0.2">
      <c r="A79" s="363"/>
      <c r="B79" s="363"/>
      <c r="C79" s="363"/>
      <c r="D79" s="363"/>
      <c r="E79" s="363"/>
      <c r="F79" s="363"/>
    </row>
    <row r="80" spans="1:6" x14ac:dyDescent="0.2">
      <c r="A80" s="363"/>
      <c r="B80" s="363"/>
      <c r="C80" s="363"/>
      <c r="D80" s="363"/>
      <c r="E80" s="363"/>
      <c r="F80" s="363"/>
    </row>
    <row r="81" spans="1:6" x14ac:dyDescent="0.2">
      <c r="A81" s="363"/>
      <c r="B81" s="363"/>
      <c r="C81" s="363"/>
      <c r="D81" s="363"/>
      <c r="E81" s="363"/>
      <c r="F81" s="363"/>
    </row>
    <row r="82" spans="1:6" x14ac:dyDescent="0.2">
      <c r="A82" s="363"/>
      <c r="B82" s="363"/>
      <c r="C82" s="363"/>
      <c r="D82" s="363"/>
      <c r="E82" s="363"/>
      <c r="F82" s="363"/>
    </row>
    <row r="83" spans="1:6" x14ac:dyDescent="0.2">
      <c r="A83" s="363"/>
      <c r="B83" s="363"/>
      <c r="C83" s="363"/>
      <c r="D83" s="363"/>
      <c r="E83" s="363"/>
      <c r="F83" s="363"/>
    </row>
    <row r="84" spans="1:6" x14ac:dyDescent="0.2">
      <c r="A84" s="363"/>
      <c r="B84" s="363"/>
      <c r="C84" s="363"/>
      <c r="D84" s="363"/>
      <c r="E84" s="363"/>
      <c r="F84" s="363"/>
    </row>
    <row r="85" spans="1:6" x14ac:dyDescent="0.2">
      <c r="A85" s="363"/>
      <c r="B85" s="363"/>
      <c r="C85" s="363"/>
      <c r="D85" s="363"/>
      <c r="E85" s="363"/>
      <c r="F85" s="363"/>
    </row>
    <row r="86" spans="1:6" x14ac:dyDescent="0.2">
      <c r="A86" s="363"/>
      <c r="B86" s="363"/>
      <c r="C86" s="363"/>
      <c r="D86" s="363"/>
      <c r="E86" s="363"/>
      <c r="F86" s="363"/>
    </row>
    <row r="87" spans="1:6" x14ac:dyDescent="0.2">
      <c r="A87" s="363"/>
      <c r="B87" s="363"/>
      <c r="C87" s="363"/>
      <c r="D87" s="363"/>
      <c r="E87" s="363"/>
      <c r="F87" s="363"/>
    </row>
    <row r="88" spans="1:6" x14ac:dyDescent="0.2">
      <c r="A88" s="363"/>
      <c r="B88" s="363"/>
      <c r="C88" s="363"/>
      <c r="D88" s="363"/>
      <c r="E88" s="363"/>
      <c r="F88" s="363"/>
    </row>
    <row r="89" spans="1:6" x14ac:dyDescent="0.2">
      <c r="A89" s="363"/>
      <c r="B89" s="363"/>
      <c r="C89" s="363"/>
      <c r="D89" s="363"/>
      <c r="E89" s="363"/>
      <c r="F89" s="363"/>
    </row>
    <row r="90" spans="1:6" x14ac:dyDescent="0.2">
      <c r="A90" s="363"/>
      <c r="B90" s="363"/>
      <c r="C90" s="363"/>
      <c r="D90" s="363"/>
      <c r="E90" s="363"/>
      <c r="F90" s="363"/>
    </row>
    <row r="91" spans="1:6" x14ac:dyDescent="0.2">
      <c r="A91" s="363"/>
      <c r="B91" s="363"/>
      <c r="C91" s="363"/>
      <c r="D91" s="363"/>
      <c r="E91" s="363"/>
      <c r="F91" s="363"/>
    </row>
    <row r="92" spans="1:6" x14ac:dyDescent="0.2">
      <c r="A92" s="363"/>
      <c r="B92" s="363"/>
      <c r="C92" s="363"/>
      <c r="D92" s="363"/>
      <c r="E92" s="363"/>
      <c r="F92" s="363"/>
    </row>
    <row r="93" spans="1:6" x14ac:dyDescent="0.2">
      <c r="A93" s="363"/>
      <c r="B93" s="363"/>
      <c r="C93" s="363"/>
      <c r="D93" s="363"/>
      <c r="E93" s="363"/>
      <c r="F93" s="363"/>
    </row>
    <row r="94" spans="1:6" x14ac:dyDescent="0.2">
      <c r="A94" s="363"/>
      <c r="B94" s="363"/>
      <c r="C94" s="363"/>
      <c r="D94" s="363"/>
      <c r="E94" s="363"/>
      <c r="F94" s="363"/>
    </row>
    <row r="95" spans="1:6" x14ac:dyDescent="0.2">
      <c r="A95" s="363"/>
      <c r="B95" s="363"/>
      <c r="C95" s="363"/>
      <c r="D95" s="363"/>
      <c r="E95" s="363"/>
      <c r="F95" s="363"/>
    </row>
    <row r="96" spans="1:6" x14ac:dyDescent="0.2">
      <c r="A96" s="363"/>
      <c r="B96" s="363"/>
      <c r="C96" s="363"/>
      <c r="D96" s="363"/>
      <c r="E96" s="363"/>
      <c r="F96" s="363"/>
    </row>
    <row r="97" spans="1:6" x14ac:dyDescent="0.2">
      <c r="A97" s="363"/>
      <c r="B97" s="363"/>
      <c r="C97" s="363"/>
      <c r="D97" s="363"/>
      <c r="E97" s="363"/>
      <c r="F97" s="363"/>
    </row>
    <row r="98" spans="1:6" x14ac:dyDescent="0.2">
      <c r="A98" s="363"/>
      <c r="B98" s="363"/>
      <c r="C98" s="363"/>
      <c r="D98" s="363"/>
      <c r="E98" s="363"/>
      <c r="F98" s="363"/>
    </row>
    <row r="99" spans="1:6" x14ac:dyDescent="0.2">
      <c r="A99" s="363"/>
      <c r="B99" s="363"/>
      <c r="C99" s="363"/>
      <c r="D99" s="363"/>
      <c r="E99" s="363"/>
      <c r="F99" s="363"/>
    </row>
    <row r="100" spans="1:6" x14ac:dyDescent="0.2">
      <c r="A100" s="363"/>
      <c r="B100" s="363"/>
      <c r="C100" s="363"/>
      <c r="D100" s="363"/>
      <c r="E100" s="363"/>
      <c r="F100" s="363"/>
    </row>
    <row r="101" spans="1:6" x14ac:dyDescent="0.2">
      <c r="A101" s="363"/>
      <c r="B101" s="363"/>
      <c r="C101" s="363"/>
      <c r="D101" s="363"/>
      <c r="E101" s="363"/>
      <c r="F101" s="363"/>
    </row>
    <row r="102" spans="1:6" x14ac:dyDescent="0.2">
      <c r="A102" s="363"/>
      <c r="B102" s="363"/>
      <c r="C102" s="363"/>
      <c r="D102" s="363"/>
      <c r="E102" s="363"/>
      <c r="F102" s="363"/>
    </row>
    <row r="103" spans="1:6" x14ac:dyDescent="0.2">
      <c r="A103" s="363"/>
      <c r="B103" s="363"/>
      <c r="C103" s="363"/>
      <c r="D103" s="363"/>
      <c r="E103" s="363"/>
      <c r="F103" s="363"/>
    </row>
    <row r="104" spans="1:6" x14ac:dyDescent="0.2">
      <c r="A104" s="363"/>
      <c r="B104" s="363"/>
      <c r="C104" s="363"/>
      <c r="D104" s="363"/>
      <c r="E104" s="363"/>
      <c r="F104" s="363"/>
    </row>
    <row r="105" spans="1:6" x14ac:dyDescent="0.2">
      <c r="A105" s="363"/>
      <c r="B105" s="363"/>
      <c r="C105" s="363"/>
      <c r="D105" s="363"/>
      <c r="E105" s="363"/>
      <c r="F105" s="363"/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Resumen</vt:lpstr>
      <vt:lpstr>Total Consolidado</vt:lpstr>
      <vt:lpstr>Total Consolidado-Sin Tfcias In</vt:lpstr>
      <vt:lpstr>Total Individualizado- DFA</vt:lpstr>
      <vt:lpstr>Total Individualizado-OOAA</vt:lpstr>
      <vt:lpstr>Total Individualizado-SSPP</vt:lpstr>
      <vt:lpstr>Total Individualizado-Fundacion</vt:lpstr>
      <vt:lpstr>TOTALES CAPITULOS</vt:lpstr>
      <vt:lpstr>Tfcias. Internas</vt:lpstr>
      <vt:lpstr>Resumen!Área_de_impresión</vt:lpstr>
      <vt:lpstr>'Total Consolidado'!Área_de_impresión</vt:lpstr>
      <vt:lpstr>'Total Consolidado-Sin Tfcias In'!Área_de_impresión</vt:lpstr>
      <vt:lpstr>'Total Individualizado- DFA'!Área_de_impresión</vt:lpstr>
      <vt:lpstr>'Total Individualizado-Fundacion'!Área_de_impresión</vt:lpstr>
      <vt:lpstr>'Total Individualizado-OOAA'!Área_de_impresión</vt:lpstr>
      <vt:lpstr>'Total Individualizado-SSPP'!Área_de_impresión</vt:lpstr>
      <vt:lpstr>'TOTALES CAPITULOS'!Área_de_impresión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2023-06-14T06:29:43Z</cp:lastPrinted>
  <dcterms:created xsi:type="dcterms:W3CDTF">2014-05-23T09:07:27Z</dcterms:created>
  <dcterms:modified xsi:type="dcterms:W3CDTF">2025-07-10T12:48:25Z</dcterms:modified>
</cp:coreProperties>
</file>