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drawings/drawing4.xml" ContentType="application/vnd.openxmlformats-officedocument.drawing+xml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PUBLICIDAD ACTIVA DFP\42 Estabilidad presupuestaria\"/>
    </mc:Choice>
  </mc:AlternateContent>
  <xr:revisionPtr revIDLastSave="0" documentId="13_ncr:1_{0589157D-E4F0-45C4-8966-B4B17BF91480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Comparativo limite " sheetId="55" r:id="rId1"/>
    <sheet name="Regla DFA" sheetId="6" r:id="rId2"/>
    <sheet name="Regla OOAA" sheetId="14" r:id="rId3"/>
    <sheet name="Regla SSPP" sheetId="53" r:id="rId4"/>
    <sheet name="Regla Fundaciones" sheetId="54" r:id="rId5"/>
  </sheets>
  <definedNames>
    <definedName name="\a" localSheetId="0">#REF!</definedName>
    <definedName name="\a" localSheetId="2">#REF!</definedName>
    <definedName name="\a">#REF!</definedName>
    <definedName name="A_impresión_IM" localSheetId="0">#REF!</definedName>
    <definedName name="A_impresión_IM" localSheetId="1">#REF!</definedName>
    <definedName name="A_impresión_IM" localSheetId="4">#REF!</definedName>
    <definedName name="A_impresión_IM" localSheetId="2">#REF!</definedName>
    <definedName name="A_impresión_IM" localSheetId="3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4">#REF!</definedName>
    <definedName name="APORTACIONES" localSheetId="2">#REF!</definedName>
    <definedName name="APORTACIONES" localSheetId="3">#REF!</definedName>
    <definedName name="APORTACIONES">#REF!</definedName>
    <definedName name="_xlnm.Print_Area" localSheetId="0">'Comparativo limite '!$A$1:$K$38,'Comparativo limite '!$L$1:$L$31</definedName>
    <definedName name="_xlnm.Print_Area" localSheetId="1">'Regla DFA'!$A$4:$F$38</definedName>
    <definedName name="_xlnm.Print_Area" localSheetId="4">'Regla Fundaciones'!$A$1:$H$39</definedName>
    <definedName name="_xlnm.Print_Area" localSheetId="2">'Regla OOAA'!$A$1:$L$37</definedName>
    <definedName name="_xlnm.Print_Area" localSheetId="3">'Regla SSPP'!$A$1:$I$40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 localSheetId="1">#REF!</definedName>
    <definedName name="CUPO_Y_COMPENS" localSheetId="4">#REF!</definedName>
    <definedName name="CUPO_Y_COMPENS" localSheetId="2">#REF!</definedName>
    <definedName name="CUPO_Y_COMPENS" localSheetId="3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 localSheetId="1">#REF!</definedName>
    <definedName name="FONDO_SOLIDARID" localSheetId="4">#REF!</definedName>
    <definedName name="FONDO_SOLIDARID" localSheetId="2">#REF!</definedName>
    <definedName name="FONDO_SOLIDARID" localSheetId="3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 localSheetId="1">#REF!</definedName>
    <definedName name="RECAUDACION" localSheetId="4">#REF!</definedName>
    <definedName name="RECAUDACION" localSheetId="2">#REF!</definedName>
    <definedName name="RECAUDACION" localSheetId="3">#REF!</definedName>
    <definedName name="RECAUDACION">#REF!</definedName>
    <definedName name="Rg" comment="Recaudacion de Gipuzkoa">#REF!</definedName>
    <definedName name="SAPCrosstab2">#REF!</definedName>
    <definedName name="SAPCrosstab3">#REF!</definedName>
    <definedName name="SAPCrosstab4">#REF!</definedName>
    <definedName name="Títulos_a_imprimir_IM" localSheetId="0">#REF!</definedName>
    <definedName name="Títulos_a_imprimir_IM" localSheetId="1">#REF!</definedName>
    <definedName name="Títulos_a_imprimir_IM" localSheetId="4">#REF!</definedName>
    <definedName name="Títulos_a_imprimir_IM" localSheetId="2">#REF!</definedName>
    <definedName name="Títulos_a_imprimir_IM" localSheetId="3">#REF!</definedName>
    <definedName name="Títulos_a_imprimir_IM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7" i="14" l="1"/>
  <c r="F32" i="6" l="1"/>
  <c r="G35" i="54"/>
  <c r="H36" i="53"/>
  <c r="H28" i="54"/>
  <c r="H23" i="54"/>
  <c r="I33" i="53"/>
  <c r="I32" i="53"/>
  <c r="I27" i="53"/>
  <c r="G23" i="14"/>
  <c r="L23" i="14" s="1"/>
  <c r="F36" i="6"/>
  <c r="F27" i="6"/>
  <c r="F25" i="6"/>
  <c r="D33" i="6"/>
  <c r="F33" i="6" s="1"/>
  <c r="D35" i="54"/>
  <c r="F17" i="54"/>
  <c r="H18" i="53"/>
  <c r="F18" i="53"/>
  <c r="D18" i="53"/>
  <c r="C18" i="53"/>
  <c r="G17" i="54"/>
  <c r="E17" i="54"/>
  <c r="D17" i="54"/>
  <c r="C17" i="54"/>
  <c r="E18" i="53"/>
  <c r="H39" i="54"/>
  <c r="I40" i="53"/>
  <c r="K12" i="14"/>
  <c r="I13" i="53"/>
  <c r="H12" i="54" s="1"/>
  <c r="K30" i="14"/>
  <c r="G30" i="14"/>
  <c r="L30" i="14"/>
  <c r="F31" i="6"/>
  <c r="G36" i="14"/>
  <c r="E34" i="6"/>
  <c r="F30" i="6"/>
  <c r="F29" i="6"/>
  <c r="F28" i="6"/>
  <c r="L28" i="14"/>
  <c r="G29" i="14"/>
  <c r="J32" i="14"/>
  <c r="J37" i="14"/>
  <c r="K22" i="14"/>
  <c r="K35" i="14"/>
  <c r="K17" i="14"/>
  <c r="K34" i="14"/>
  <c r="K36" i="14"/>
  <c r="K33" i="14"/>
  <c r="K31" i="14"/>
  <c r="K29" i="14"/>
  <c r="K27" i="14"/>
  <c r="K25" i="14"/>
  <c r="K24" i="14"/>
  <c r="K23" i="14"/>
  <c r="I32" i="14"/>
  <c r="I37" i="14"/>
  <c r="G33" i="14"/>
  <c r="G27" i="14"/>
  <c r="G25" i="14"/>
  <c r="G24" i="14"/>
  <c r="H32" i="14"/>
  <c r="H37" i="14"/>
  <c r="E33" i="6"/>
  <c r="F39" i="6"/>
  <c r="K37" i="14"/>
  <c r="L36" i="14"/>
  <c r="L27" i="14"/>
  <c r="L25" i="14"/>
  <c r="I15" i="14"/>
  <c r="L29" i="14"/>
  <c r="J15" i="14"/>
  <c r="L24" i="14"/>
  <c r="K32" i="14"/>
  <c r="E38" i="6"/>
  <c r="E40" i="6"/>
  <c r="E18" i="6"/>
  <c r="H15" i="14"/>
  <c r="K15" i="14"/>
  <c r="D19" i="6"/>
  <c r="F19" i="6" s="1"/>
  <c r="D36" i="53"/>
  <c r="F36" i="53"/>
  <c r="G36" i="53"/>
  <c r="F23" i="6"/>
  <c r="F26" i="6"/>
  <c r="E35" i="54"/>
  <c r="F35" i="54"/>
  <c r="E36" i="53"/>
  <c r="C35" i="54"/>
  <c r="F35" i="6"/>
  <c r="H17" i="54" l="1"/>
  <c r="I18" i="53"/>
  <c r="L17" i="14"/>
  <c r="I37" i="53"/>
  <c r="I36" i="53" s="1"/>
  <c r="E35" i="53"/>
  <c r="E39" i="53" s="1"/>
  <c r="E32" i="14"/>
  <c r="F32" i="14"/>
  <c r="I38" i="53"/>
  <c r="I24" i="53"/>
  <c r="F34" i="54"/>
  <c r="F38" i="54" s="1"/>
  <c r="G31" i="14"/>
  <c r="H29" i="54"/>
  <c r="E37" i="14"/>
  <c r="F24" i="6"/>
  <c r="C36" i="53"/>
  <c r="H37" i="54"/>
  <c r="F37" i="6"/>
  <c r="G22" i="14"/>
  <c r="D32" i="14"/>
  <c r="G35" i="14"/>
  <c r="H36" i="54"/>
  <c r="I25" i="53"/>
  <c r="G35" i="53"/>
  <c r="G39" i="53" s="1"/>
  <c r="I26" i="53"/>
  <c r="I28" i="53"/>
  <c r="I29" i="53"/>
  <c r="I30" i="53"/>
  <c r="I31" i="53"/>
  <c r="F35" i="53"/>
  <c r="F39" i="53" s="1"/>
  <c r="D35" i="53"/>
  <c r="D39" i="53" s="1"/>
  <c r="D16" i="53" s="1"/>
  <c r="H35" i="53"/>
  <c r="H39" i="53" s="1"/>
  <c r="H16" i="53" s="1"/>
  <c r="I34" i="53"/>
  <c r="D34" i="54"/>
  <c r="D38" i="54" s="1"/>
  <c r="H24" i="54"/>
  <c r="H25" i="54"/>
  <c r="G34" i="54"/>
  <c r="G38" i="54" s="1"/>
  <c r="H26" i="54"/>
  <c r="H27" i="54"/>
  <c r="H30" i="54"/>
  <c r="H31" i="54"/>
  <c r="H32" i="54"/>
  <c r="H33" i="54"/>
  <c r="G16" i="53"/>
  <c r="F16" i="53"/>
  <c r="D15" i="54"/>
  <c r="D37" i="14"/>
  <c r="E15" i="14"/>
  <c r="F15" i="54"/>
  <c r="E16" i="53"/>
  <c r="E34" i="54"/>
  <c r="E38" i="54" s="1"/>
  <c r="D34" i="6"/>
  <c r="L31" i="14"/>
  <c r="C34" i="54"/>
  <c r="C38" i="54" s="1"/>
  <c r="C35" i="53"/>
  <c r="C39" i="53" l="1"/>
  <c r="H35" i="54"/>
  <c r="G32" i="14"/>
  <c r="L32" i="14" s="1"/>
  <c r="I35" i="53"/>
  <c r="I39" i="53" s="1"/>
  <c r="G15" i="54"/>
  <c r="L35" i="14"/>
  <c r="L22" i="14"/>
  <c r="H34" i="54"/>
  <c r="C15" i="54"/>
  <c r="C16" i="53"/>
  <c r="I16" i="53" s="1"/>
  <c r="F34" i="6"/>
  <c r="D38" i="6"/>
  <c r="E15" i="54"/>
  <c r="D15" i="14"/>
  <c r="H38" i="54" l="1"/>
  <c r="F38" i="6"/>
  <c r="D40" i="6"/>
  <c r="H15" i="54"/>
  <c r="G34" i="14"/>
  <c r="F37" i="14"/>
  <c r="D18" i="6" l="1"/>
  <c r="F18" i="6" s="1"/>
  <c r="F40" i="6"/>
  <c r="F15" i="14"/>
  <c r="G15" i="14" s="1"/>
  <c r="L15" i="14" s="1"/>
  <c r="G37" i="14"/>
  <c r="L37" i="14" s="1"/>
  <c r="L34" i="14"/>
  <c r="I36" i="55" l="1"/>
</calcChain>
</file>

<file path=xl/sharedStrings.xml><?xml version="1.0" encoding="utf-8"?>
<sst xmlns="http://schemas.openxmlformats.org/spreadsheetml/2006/main" count="216" uniqueCount="125">
  <si>
    <t>ARABAKO FORU ALDUNDIA / DIPUTACIÓN FORAL DE ÁLAVA</t>
  </si>
  <si>
    <t xml:space="preserve"> GASTU KONPUTAGARRIA  / GASTO COMPUTABLE</t>
  </si>
  <si>
    <t>Likidazioa / Liquidación</t>
  </si>
  <si>
    <t>Guztira / Total ………………………………………………………………………………………………………..</t>
  </si>
  <si>
    <t xml:space="preserve">Finantzetakoak ez diren diru xedapenak EKS / Empleos no financieros SEC </t>
  </si>
  <si>
    <t>Liquidación</t>
  </si>
  <si>
    <t>% Aldak / % Variac.</t>
  </si>
  <si>
    <t>(+)</t>
  </si>
  <si>
    <t>(-)</t>
  </si>
  <si>
    <t>Interesak / Intereses</t>
  </si>
  <si>
    <t xml:space="preserve">Kapital ekarpenak / Aportaciones de Capital 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</si>
  <si>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</si>
  <si>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</si>
  <si>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</si>
  <si>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</si>
  <si>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</si>
  <si>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</si>
  <si>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</si>
  <si>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 xml:space="preserve">Finantzaketa sistemen funtsen bidezko transferentziak / Tfcias. fondos sistemas financiación </t>
  </si>
  <si>
    <t>G.O.F.E. / I.F.B.S.</t>
  </si>
  <si>
    <t>G.F.E. / I.F.J.</t>
  </si>
  <si>
    <t>GUZTIRA / TOTAL</t>
  </si>
  <si>
    <t>GUZTIRA / TOTAL ……………………………………………………………………………………………………………………..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</si>
  <si>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</si>
  <si>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</si>
  <si>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>GASTU KONPUTAGARRIAREN MUGA / LIMITE DEL GASTO COMPUTABLE</t>
  </si>
  <si>
    <t>Erakunde Publikoaren Sektorea / 
Entidad del Sector Público</t>
  </si>
  <si>
    <t>Arabako Foru Aldundia / Diputación Foral de Álava</t>
  </si>
  <si>
    <t>Gazteriaren Foru Erakundea / Instituto Foral de Juventud</t>
  </si>
  <si>
    <t>Bomberos F.A./A.F. Suhiltzai</t>
  </si>
  <si>
    <t>Arabako Foru Suhiltzailea / Bomberos Forales de Álava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</si>
  <si>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</si>
  <si>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</si>
  <si>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(1)</t>
  </si>
  <si>
    <t>ARABAKO FORU SEKTORE PUBLIKO BATERATUAREN, GUZTIRA / TOTAL SECTOR PÚBLICO FORAL DE ÁLAVA</t>
  </si>
  <si>
    <t xml:space="preserve"> GASTU KONPUTAGARRIA, GUZTIRA / TOTAL GASTO COMPUTABLE 
(Inbertsio finantzen aldetik jasangarriei zor zaizkien doiketa barne
 / Con ajuste de inversiones financieramente sostenibles)</t>
  </si>
  <si>
    <t xml:space="preserve"> GASTU KONPUTAGARRIA, GUZTIRA / TOTAL GASTO COMPUTABLE</t>
  </si>
  <si>
    <t>GASTU KONPUTAGARRIA, GUZTIRA / 
TOTAL GASTO COMPUTABLE</t>
  </si>
  <si>
    <t>Udalak beste administrazio publiko baten kontura egindako inbertsioak / Inversiones realizadas por la Corporación local por cuenta de otra Administración Pública</t>
  </si>
  <si>
    <t>Doikuntza beharrak, finantza aldetik jasangarriak diren inbertsioengatik / 
Necesidad de ajuste por Inversiones financieramente sostenibles</t>
  </si>
  <si>
    <t>Likidazioa /Liquidación</t>
  </si>
  <si>
    <t xml:space="preserve">Gastu Arauaren Muga / Límite Regla de Gasto:  </t>
  </si>
  <si>
    <t>Gastuen 1 eta 7 arteko kapituluak / Capítulos 1 a 7 Gastos</t>
  </si>
  <si>
    <t>Lur eta inbertsio errealen salmentak / Venta Terrenos e inversiones reales</t>
  </si>
  <si>
    <t>(7)</t>
  </si>
  <si>
    <t>Gizarte Ongizaterako Foru Erakundea / Instituto Foral de Bienestar Social</t>
  </si>
  <si>
    <t>Finantzaketa sistemen funtsen bidezko transferentziak / Tfcias. fondos sistemas financiación (Incluye Plan Foral-Obras menores y R.Vecinales)</t>
  </si>
  <si>
    <t>Beste Doikuntza batzuk  / Otros ajustes</t>
  </si>
  <si>
    <t>Finantzaketaren aldetik inbertsio jasangarriak (barneko doikuntzarik gabe ) / Inversiones financieramente sostenibles- (sin ajustes internos)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</si>
  <si>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</si>
  <si>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</si>
  <si>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</si>
  <si>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</si>
  <si>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</si>
  <si>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NATURGOLF</t>
  </si>
  <si>
    <t>VIA APORTACIÓN FINANCIERA</t>
  </si>
  <si>
    <t>ENARGI ARABA</t>
  </si>
  <si>
    <t>GUZTIRA /
TOTAL SSPP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</si>
  <si>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</si>
  <si>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</si>
  <si>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</si>
  <si>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</si>
  <si>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</si>
  <si>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</si>
  <si>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</si>
  <si>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</si>
  <si>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</si>
  <si>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</si>
  <si>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</si>
  <si>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</si>
  <si>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FUNDAZIOAK / FUNDACIONES</t>
  </si>
  <si>
    <t>GASTU KONPUTAGARRIA  / GASTO COMPUTABLE</t>
  </si>
  <si>
    <t>KIROLARABA</t>
  </si>
  <si>
    <t>CATEDRAL SANTAMARIA</t>
  </si>
  <si>
    <t>ARTIUM</t>
  </si>
  <si>
    <t>V.SALADO</t>
  </si>
  <si>
    <t xml:space="preserve">GUZTIRA /TOTAL </t>
  </si>
  <si>
    <t>(2)</t>
  </si>
  <si>
    <t>(4)</t>
  </si>
  <si>
    <t>Araba Garapen Agentzia / Alava Agencia de Desarrollo</t>
  </si>
  <si>
    <t>Arabako Kalkulu Gunea / Centro de Cálculo</t>
  </si>
  <si>
    <t>Indesa 2010</t>
  </si>
  <si>
    <t>Naturgolf</t>
  </si>
  <si>
    <t>Via Aportación financiera</t>
  </si>
  <si>
    <t>Enargi Araba</t>
  </si>
  <si>
    <t>Santa Maria Katedrala Fund./ Fundación Catedral Santa Maria</t>
  </si>
  <si>
    <t>Artium Fundazioa / Fundación Artium</t>
  </si>
  <si>
    <t>Añanako Gatz Harana Fundazioa / Fundación Valle Salado</t>
  </si>
  <si>
    <t>Límite DFA</t>
  </si>
  <si>
    <t>Computable DFA</t>
  </si>
  <si>
    <t>Límite OOAA</t>
  </si>
  <si>
    <t>Computable OOAA</t>
  </si>
  <si>
    <t>Límite para SSPP</t>
  </si>
  <si>
    <t>Computable SSPP</t>
  </si>
  <si>
    <t>Límite para Fundaciones</t>
  </si>
  <si>
    <t>Computable Fundaciones</t>
  </si>
  <si>
    <t>Límite 2020</t>
  </si>
  <si>
    <t>Gto.Computable</t>
  </si>
  <si>
    <t>MOBILITY LAB</t>
  </si>
  <si>
    <t>Kirolaraba Fundazioa /  Fundación Kirolaraba</t>
  </si>
  <si>
    <t>(5)</t>
  </si>
  <si>
    <t>(6) = (3) + (4)</t>
  </si>
  <si>
    <t>Mobility Lab Fundazioa / Fundación Mobility Lab</t>
  </si>
  <si>
    <t>(+/-)</t>
  </si>
  <si>
    <t>Elkarte publiko-pribatuen esparruan bazkide pribatuei egindako ordainketak / Pagos a socios privados realizados en el marco de las Asociaciones público-privadas</t>
  </si>
  <si>
    <t>GUZTIRA / TOTAL …………………………</t>
  </si>
  <si>
    <t>2024ko LIKIDAZIOA / LIQUIDACIÓN 2024</t>
  </si>
  <si>
    <t>2024ko GASTU KONPUTAGARRIA, GUZTIRA / TOTAL GASTO COMPUTABLE 2024</t>
  </si>
  <si>
    <t xml:space="preserve">Ezberdina / Diferencia 
</t>
  </si>
  <si>
    <t>(8) = (6) - (7)</t>
  </si>
  <si>
    <t xml:space="preserve">Gastu Arauaren Muga / 
Límite Regla de Gasto:  </t>
  </si>
  <si>
    <t>% Aldak / % Variac.  2025 / 2024</t>
  </si>
  <si>
    <t>% Aldak / % Variac. 2025 / 2024</t>
  </si>
  <si>
    <t>2025eko LIKIDAZIOA / LIQUIDACIÓN 2025</t>
  </si>
  <si>
    <t>2024ko GASTU KONPUTAGARRIA, GUZTIRA  /
TOTAL GASTO COMPUTABLE 2024</t>
  </si>
  <si>
    <t>2025eko GASTU KONPUTAGARRIA, GUZTIRA / TOTAL GASTO COMPUTABLE 2025</t>
  </si>
  <si>
    <t xml:space="preserve">Gastu konputagarria, 2024ko likidazioa / Gasto Computable Liquidación 2024
</t>
  </si>
  <si>
    <t>2024ko Likidazioan finantza aldetik jasangarriak diren inbertsioen beharra  / 
Necesidad de Inversiones Financieramente Sostenibles liquidación 2024</t>
  </si>
  <si>
    <t>2025ko Araudia aldatu delako diru-bilketan izandako igoera/beherakada iraunkorrak / 
Aumentos  /Disminuciones permanentes de recaudación por cambio normativo 2025</t>
  </si>
  <si>
    <t>2025ko Likidazioan finantza aldetik jasangarriak diren inbertsioen beharra  / 
Necesidad de Inversiones Financieramente Sostenibles liquidación 2025</t>
  </si>
  <si>
    <t>2025ko Gastu arauaren muga /
Límite Regla de Gasto para 2025</t>
  </si>
  <si>
    <t>Gastu Konputagarria, 2025ko likidazioa / Gasto computable liquidación 2025</t>
  </si>
  <si>
    <t>Erreferentziazko tasa (2025rako %3,2) / 
Tasa de Referencia (Para 2025: 3,2)</t>
  </si>
  <si>
    <t>(3) = [(1)-(2)]*
(1+3,2%)</t>
  </si>
  <si>
    <t xml:space="preserve">Beste Doikuntza batzuk  / Otros ajustes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</si>
</sst>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#,##0.00\ \ "/>
    <numFmt numFmtId="165" formatCode="dd/mm/yy"/>
    <numFmt numFmtId="166" formatCode="\ \ \ \ \ \ \ \ \ \ @"/>
    <numFmt numFmtId="167" formatCode="&quot;(**)&quot;\ 0"/>
    <numFmt numFmtId="168" formatCode="#,##0.0_);\(#,##0.0\)"/>
    <numFmt numFmtId="169" formatCode="#,##0_);\(#,##0\)"/>
    <numFmt numFmtId="170" formatCode="dd/mm/yy;@"/>
    <numFmt numFmtId="171" formatCode="&quot;(&quot;dd/mm/yyyy&quot;)&quot;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6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b/>
      <sz val="10"/>
      <name val="Calibri"/>
      <family val="2"/>
    </font>
    <font>
      <sz val="11"/>
      <name val="Comic Sans MS"/>
      <family val="4"/>
    </font>
    <font>
      <sz val="9"/>
      <name val="Arial Narrow"/>
      <family val="2"/>
    </font>
    <font>
      <b/>
      <sz val="10"/>
      <name val="Helv"/>
    </font>
    <font>
      <sz val="10"/>
      <name val="Courier"/>
      <family val="3"/>
    </font>
    <font>
      <b/>
      <u/>
      <sz val="12"/>
      <name val="Calibri"/>
      <family val="2"/>
    </font>
    <font>
      <sz val="10"/>
      <name val="Calibri"/>
      <family val="2"/>
    </font>
    <font>
      <b/>
      <sz val="14"/>
      <name val="Comic Sans MS"/>
      <family val="4"/>
    </font>
    <font>
      <b/>
      <sz val="9"/>
      <name val="Calibri"/>
      <family val="2"/>
    </font>
    <font>
      <sz val="12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8"/>
      <name val="Helv"/>
    </font>
    <font>
      <sz val="10"/>
      <name val="MS Sans Serif"/>
      <family val="2"/>
    </font>
    <font>
      <b/>
      <sz val="9"/>
      <name val="Arial Narrow"/>
      <family val="2"/>
    </font>
    <font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i/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.5"/>
      <name val="Calibri"/>
      <family val="2"/>
      <scheme val="minor"/>
    </font>
    <font>
      <sz val="9.5"/>
      <name val="Calibri"/>
      <family val="2"/>
      <scheme val="minor"/>
    </font>
    <font>
      <b/>
      <sz val="9.5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rgb="FF000000"/>
      </patternFill>
    </fill>
  </fills>
  <borders count="20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/>
      <right style="double">
        <color theme="0" tint="-0.499984740745262"/>
      </right>
      <top/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499984740745262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theme="0" tint="-0.499984740745262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double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double">
        <color auto="1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/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499984740745262"/>
      </bottom>
      <diagonal/>
    </border>
    <border>
      <left style="thin">
        <color indexed="55"/>
      </left>
      <right/>
      <top/>
      <bottom style="double">
        <color theme="0" tint="-0.499984740745262"/>
      </bottom>
      <diagonal/>
    </border>
    <border>
      <left style="thin">
        <color indexed="55"/>
      </left>
      <right style="double">
        <color indexed="64"/>
      </right>
      <top/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theme="0" tint="-0.34998626667073579"/>
      </left>
      <right style="double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/>
      <diagonal/>
    </border>
    <border>
      <left style="thin">
        <color indexed="55"/>
      </left>
      <right/>
      <top style="medium">
        <color indexed="64"/>
      </top>
      <bottom/>
      <diagonal/>
    </border>
    <border>
      <left style="thin">
        <color indexed="55"/>
      </left>
      <right style="medium">
        <color indexed="64"/>
      </right>
      <top style="medium">
        <color indexed="64"/>
      </top>
      <bottom/>
      <diagonal/>
    </border>
    <border>
      <left style="thin">
        <color indexed="55"/>
      </left>
      <right style="medium">
        <color indexed="64"/>
      </right>
      <top/>
      <bottom style="thin">
        <color indexed="55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 style="medium">
        <color indexed="64"/>
      </left>
      <right style="thin">
        <color theme="0" tint="-0.34998626667073579"/>
      </right>
      <top/>
      <bottom style="thin">
        <color indexed="23"/>
      </bottom>
      <diagonal/>
    </border>
    <border>
      <left style="medium">
        <color indexed="64"/>
      </left>
      <right style="thin">
        <color theme="0" tint="-0.34998626667073579"/>
      </right>
      <top style="thin">
        <color indexed="23"/>
      </top>
      <bottom/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indexed="64"/>
      </left>
      <right/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indexed="64"/>
      </left>
      <right/>
      <top style="thin">
        <color theme="0" tint="-0.34998626667073579"/>
      </top>
      <bottom style="double">
        <color indexed="64"/>
      </bottom>
      <diagonal/>
    </border>
    <border>
      <left style="double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64"/>
      </left>
      <right/>
      <top style="thin">
        <color theme="0" tint="-0.34998626667073579"/>
      </top>
      <bottom/>
      <diagonal/>
    </border>
    <border>
      <left style="double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indexed="64"/>
      </left>
      <right/>
      <top/>
      <bottom style="thin">
        <color theme="0" tint="-0.34998626667073579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double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double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55"/>
      </bottom>
      <diagonal/>
    </border>
    <border>
      <left/>
      <right/>
      <top style="double">
        <color indexed="64"/>
      </top>
      <bottom style="thin">
        <color indexed="55"/>
      </bottom>
      <diagonal/>
    </border>
    <border>
      <left style="double">
        <color indexed="64"/>
      </left>
      <right/>
      <top style="double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theme="0" tint="-0.34998626667073579"/>
      </bottom>
      <diagonal/>
    </border>
    <border>
      <left style="double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 style="medium">
        <color indexed="64"/>
      </left>
      <right style="double">
        <color indexed="64"/>
      </right>
      <top style="thin">
        <color theme="0" tint="-0.34998626667073579"/>
      </top>
      <bottom/>
      <diagonal/>
    </border>
    <border>
      <left style="double">
        <color indexed="64"/>
      </left>
      <right/>
      <top style="double">
        <color indexed="23"/>
      </top>
      <bottom style="double">
        <color indexed="23"/>
      </bottom>
      <diagonal/>
    </border>
    <border>
      <left style="medium">
        <color indexed="64"/>
      </left>
      <right style="double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indexed="64"/>
      </left>
      <right/>
      <top/>
      <bottom style="thin">
        <color theme="0" tint="-0.499984740745262"/>
      </bottom>
      <diagonal/>
    </border>
    <border>
      <left/>
      <right style="double">
        <color theme="0" tint="-0.499984740745262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theme="0" tint="-0.499984740745262"/>
      </bottom>
      <diagonal/>
    </border>
    <border>
      <left style="medium">
        <color indexed="64"/>
      </left>
      <right/>
      <top style="double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indexed="64"/>
      </top>
      <bottom style="double">
        <color theme="0" tint="-0.499984740745262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/>
      <right style="double">
        <color indexed="64"/>
      </right>
      <top style="double">
        <color theme="0" tint="-0.499984740745262"/>
      </top>
      <bottom/>
      <diagonal/>
    </border>
    <border>
      <left/>
      <right style="double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double">
        <color indexed="64"/>
      </top>
      <bottom style="thin">
        <color indexed="55"/>
      </bottom>
      <diagonal/>
    </border>
    <border>
      <left/>
      <right style="double">
        <color indexed="64"/>
      </right>
      <top style="double">
        <color indexed="64"/>
      </top>
      <bottom style="thin">
        <color theme="0" tint="-0.34998626667073579"/>
      </bottom>
      <diagonal/>
    </border>
    <border>
      <left/>
      <right style="double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uble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/>
      <right style="double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double">
        <color indexed="64"/>
      </right>
      <top/>
      <bottom style="thin">
        <color theme="0" tint="-0.34998626667073579"/>
      </bottom>
      <diagonal/>
    </border>
    <border>
      <left style="double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  <border>
      <left/>
      <right style="double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rgb="FF808080"/>
      </left>
      <right style="double">
        <color rgb="FFA6A6A6"/>
      </right>
      <top style="thin">
        <color rgb="FFA6A6A6"/>
      </top>
      <bottom style="double">
        <color indexed="64"/>
      </bottom>
      <diagonal/>
    </border>
    <border>
      <left style="double">
        <color rgb="FFA6A6A6"/>
      </left>
      <right style="thin">
        <color rgb="FFA6A6A6"/>
      </right>
      <top/>
      <bottom style="double">
        <color indexed="64"/>
      </bottom>
      <diagonal/>
    </border>
    <border>
      <left style="thin">
        <color rgb="FF808080"/>
      </left>
      <right/>
      <top/>
      <bottom style="double">
        <color indexed="64"/>
      </bottom>
      <diagonal/>
    </border>
  </borders>
  <cellStyleXfs count="13">
    <xf numFmtId="0" fontId="0" fillId="0" borderId="0"/>
    <xf numFmtId="0" fontId="2" fillId="0" borderId="0"/>
    <xf numFmtId="168" fontId="21" fillId="7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169" fontId="35" fillId="0" borderId="0"/>
    <xf numFmtId="40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</cellStyleXfs>
  <cellXfs count="358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165" fontId="7" fillId="0" borderId="0" xfId="1" applyNumberFormat="1" applyFont="1" applyAlignment="1">
      <alignment horizontal="right"/>
    </xf>
    <xf numFmtId="0" fontId="12" fillId="0" borderId="0" xfId="1" applyFont="1" applyAlignment="1">
      <alignment vertical="center"/>
    </xf>
    <xf numFmtId="166" fontId="14" fillId="0" borderId="0" xfId="1" applyNumberFormat="1" applyFont="1" applyAlignment="1">
      <alignment vertical="center"/>
    </xf>
    <xf numFmtId="0" fontId="15" fillId="0" borderId="0" xfId="1" applyFont="1" applyAlignment="1">
      <alignment vertical="center"/>
    </xf>
    <xf numFmtId="0" fontId="12" fillId="0" borderId="0" xfId="1" applyFont="1"/>
    <xf numFmtId="0" fontId="4" fillId="0" borderId="0" xfId="1" applyFont="1" applyAlignment="1">
      <alignment vertical="center"/>
    </xf>
    <xf numFmtId="0" fontId="4" fillId="0" borderId="0" xfId="1" applyFont="1"/>
    <xf numFmtId="0" fontId="17" fillId="3" borderId="10" xfId="1" applyFont="1" applyFill="1" applyBorder="1" applyAlignment="1">
      <alignment horizontal="center" vertical="center"/>
    </xf>
    <xf numFmtId="0" fontId="19" fillId="0" borderId="0" xfId="1" applyFont="1"/>
    <xf numFmtId="0" fontId="19" fillId="0" borderId="0" xfId="1" applyFont="1" applyAlignment="1">
      <alignment vertical="center"/>
    </xf>
    <xf numFmtId="0" fontId="20" fillId="0" borderId="8" xfId="1" applyFont="1" applyBorder="1" applyAlignment="1">
      <alignment vertical="center" wrapText="1"/>
    </xf>
    <xf numFmtId="0" fontId="14" fillId="4" borderId="1" xfId="1" applyFont="1" applyFill="1" applyBorder="1" applyAlignment="1">
      <alignment horizontal="centerContinuous" vertical="center" wrapText="1"/>
    </xf>
    <xf numFmtId="0" fontId="15" fillId="0" borderId="0" xfId="1" quotePrefix="1" applyFont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3" fillId="0" borderId="0" xfId="1" applyFont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0" fontId="9" fillId="2" borderId="10" xfId="1" applyFont="1" applyFill="1" applyBorder="1" applyAlignment="1">
      <alignment horizontal="center" vertical="center"/>
    </xf>
    <xf numFmtId="164" fontId="28" fillId="0" borderId="28" xfId="1" applyNumberFormat="1" applyFont="1" applyBorder="1" applyAlignment="1">
      <alignment vertical="center"/>
    </xf>
    <xf numFmtId="164" fontId="28" fillId="0" borderId="29" xfId="1" applyNumberFormat="1" applyFont="1" applyBorder="1" applyAlignment="1">
      <alignment vertical="center"/>
    </xf>
    <xf numFmtId="164" fontId="28" fillId="4" borderId="30" xfId="1" applyNumberFormat="1" applyFont="1" applyFill="1" applyBorder="1" applyAlignment="1">
      <alignment vertical="center"/>
    </xf>
    <xf numFmtId="0" fontId="28" fillId="0" borderId="0" xfId="1" applyFont="1"/>
    <xf numFmtId="164" fontId="29" fillId="0" borderId="25" xfId="1" applyNumberFormat="1" applyFont="1" applyBorder="1" applyAlignment="1">
      <alignment vertical="center"/>
    </xf>
    <xf numFmtId="164" fontId="29" fillId="0" borderId="4" xfId="1" applyNumberFormat="1" applyFont="1" applyBorder="1" applyAlignment="1">
      <alignment vertical="center"/>
    </xf>
    <xf numFmtId="164" fontId="29" fillId="4" borderId="26" xfId="1" applyNumberFormat="1" applyFont="1" applyFill="1" applyBorder="1" applyAlignment="1">
      <alignment vertical="center"/>
    </xf>
    <xf numFmtId="0" fontId="29" fillId="0" borderId="0" xfId="1" applyFont="1" applyAlignment="1">
      <alignment vertical="center"/>
    </xf>
    <xf numFmtId="4" fontId="28" fillId="0" borderId="0" xfId="1" applyNumberFormat="1" applyFont="1"/>
    <xf numFmtId="0" fontId="32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166" fontId="14" fillId="0" borderId="17" xfId="1" applyNumberFormat="1" applyFont="1" applyBorder="1" applyAlignment="1">
      <alignment vertical="center"/>
    </xf>
    <xf numFmtId="0" fontId="2" fillId="0" borderId="18" xfId="1" applyBorder="1" applyAlignment="1">
      <alignment vertical="center"/>
    </xf>
    <xf numFmtId="4" fontId="4" fillId="0" borderId="0" xfId="1" applyNumberFormat="1" applyFont="1" applyAlignment="1">
      <alignment horizontal="centerContinuous" vertical="center"/>
    </xf>
    <xf numFmtId="4" fontId="6" fillId="0" borderId="0" xfId="1" applyNumberFormat="1" applyFont="1" applyAlignment="1">
      <alignment horizontal="centerContinuous" vertical="center"/>
    </xf>
    <xf numFmtId="164" fontId="28" fillId="0" borderId="30" xfId="1" applyNumberFormat="1" applyFont="1" applyBorder="1" applyAlignment="1">
      <alignment vertical="center"/>
    </xf>
    <xf numFmtId="164" fontId="29" fillId="0" borderId="26" xfId="1" applyNumberFormat="1" applyFont="1" applyBorder="1" applyAlignment="1">
      <alignment vertical="center"/>
    </xf>
    <xf numFmtId="0" fontId="0" fillId="0" borderId="17" xfId="0" applyBorder="1" applyAlignment="1">
      <alignment vertical="center"/>
    </xf>
    <xf numFmtId="0" fontId="34" fillId="0" borderId="8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18" fillId="0" borderId="14" xfId="1" applyFont="1" applyBorder="1" applyAlignment="1">
      <alignment horizontal="center" vertical="center" wrapText="1"/>
    </xf>
    <xf numFmtId="0" fontId="18" fillId="0" borderId="15" xfId="1" applyFont="1" applyBorder="1" applyAlignment="1">
      <alignment horizontal="center" vertical="center" wrapText="1"/>
    </xf>
    <xf numFmtId="0" fontId="18" fillId="0" borderId="16" xfId="1" applyFont="1" applyBorder="1" applyAlignment="1">
      <alignment horizontal="center" vertical="center" wrapText="1"/>
    </xf>
    <xf numFmtId="0" fontId="18" fillId="4" borderId="16" xfId="1" applyFont="1" applyFill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/>
    </xf>
    <xf numFmtId="0" fontId="30" fillId="0" borderId="1" xfId="1" applyFont="1" applyBorder="1" applyAlignment="1">
      <alignment horizontal="right"/>
    </xf>
    <xf numFmtId="165" fontId="7" fillId="0" borderId="0" xfId="1" applyNumberFormat="1" applyFont="1" applyAlignment="1">
      <alignment horizontal="centerContinuous"/>
    </xf>
    <xf numFmtId="0" fontId="14" fillId="3" borderId="5" xfId="1" applyFont="1" applyFill="1" applyBorder="1" applyAlignment="1">
      <alignment horizontal="centerContinuous" vertical="center" wrapText="1"/>
    </xf>
    <xf numFmtId="0" fontId="14" fillId="3" borderId="1" xfId="1" applyFont="1" applyFill="1" applyBorder="1" applyAlignment="1">
      <alignment horizontal="centerContinuous" vertical="center" wrapText="1"/>
    </xf>
    <xf numFmtId="164" fontId="14" fillId="3" borderId="39" xfId="1" applyNumberFormat="1" applyFont="1" applyFill="1" applyBorder="1" applyAlignment="1">
      <alignment vertical="center"/>
    </xf>
    <xf numFmtId="0" fontId="32" fillId="0" borderId="0" xfId="1" applyFont="1"/>
    <xf numFmtId="4" fontId="4" fillId="0" borderId="0" xfId="1" applyNumberFormat="1" applyFont="1"/>
    <xf numFmtId="170" fontId="39" fillId="0" borderId="0" xfId="1" applyNumberFormat="1" applyFont="1"/>
    <xf numFmtId="4" fontId="28" fillId="0" borderId="0" xfId="1" applyNumberFormat="1" applyFont="1" applyAlignment="1">
      <alignment vertical="center"/>
    </xf>
    <xf numFmtId="0" fontId="29" fillId="0" borderId="8" xfId="1" applyFont="1" applyBorder="1" applyAlignment="1">
      <alignment vertical="center" wrapText="1"/>
    </xf>
    <xf numFmtId="0" fontId="29" fillId="0" borderId="7" xfId="1" quotePrefix="1" applyFont="1" applyBorder="1" applyAlignment="1">
      <alignment horizontal="center" vertical="center"/>
    </xf>
    <xf numFmtId="0" fontId="29" fillId="0" borderId="0" xfId="1" applyFont="1"/>
    <xf numFmtId="164" fontId="28" fillId="0" borderId="38" xfId="1" applyNumberFormat="1" applyFont="1" applyBorder="1" applyAlignment="1">
      <alignment vertical="center"/>
    </xf>
    <xf numFmtId="0" fontId="28" fillId="0" borderId="8" xfId="1" applyFont="1" applyBorder="1" applyAlignment="1">
      <alignment vertical="center" wrapText="1"/>
    </xf>
    <xf numFmtId="0" fontId="38" fillId="0" borderId="0" xfId="0" applyFont="1"/>
    <xf numFmtId="0" fontId="28" fillId="0" borderId="3" xfId="1" quotePrefix="1" applyFont="1" applyBorder="1" applyAlignment="1">
      <alignment horizontal="center" vertical="center"/>
    </xf>
    <xf numFmtId="0" fontId="28" fillId="0" borderId="40" xfId="1" quotePrefix="1" applyFont="1" applyBorder="1" applyAlignment="1">
      <alignment horizontal="center" vertical="center"/>
    </xf>
    <xf numFmtId="164" fontId="2" fillId="0" borderId="0" xfId="1" applyNumberFormat="1"/>
    <xf numFmtId="0" fontId="32" fillId="9" borderId="0" xfId="1" applyFont="1" applyFill="1"/>
    <xf numFmtId="164" fontId="29" fillId="0" borderId="27" xfId="1" applyNumberFormat="1" applyFont="1" applyBorder="1" applyAlignment="1">
      <alignment vertical="center"/>
    </xf>
    <xf numFmtId="164" fontId="29" fillId="0" borderId="19" xfId="1" applyNumberFormat="1" applyFont="1" applyBorder="1" applyAlignment="1">
      <alignment vertical="center"/>
    </xf>
    <xf numFmtId="164" fontId="29" fillId="0" borderId="20" xfId="1" applyNumberFormat="1" applyFont="1" applyBorder="1" applyAlignment="1">
      <alignment vertical="center"/>
    </xf>
    <xf numFmtId="164" fontId="29" fillId="4" borderId="20" xfId="1" applyNumberFormat="1" applyFont="1" applyFill="1" applyBorder="1" applyAlignment="1">
      <alignment vertical="center"/>
    </xf>
    <xf numFmtId="10" fontId="28" fillId="0" borderId="44" xfId="1" applyNumberFormat="1" applyFont="1" applyBorder="1" applyAlignment="1">
      <alignment horizontal="center" vertical="center"/>
    </xf>
    <xf numFmtId="10" fontId="14" fillId="3" borderId="45" xfId="1" applyNumberFormat="1" applyFont="1" applyFill="1" applyBorder="1" applyAlignment="1">
      <alignment horizontal="center" vertical="center"/>
    </xf>
    <xf numFmtId="164" fontId="28" fillId="0" borderId="24" xfId="1" applyNumberFormat="1" applyFont="1" applyBorder="1" applyAlignment="1">
      <alignment vertical="center"/>
    </xf>
    <xf numFmtId="164" fontId="14" fillId="3" borderId="46" xfId="1" applyNumberFormat="1" applyFont="1" applyFill="1" applyBorder="1" applyAlignment="1">
      <alignment vertical="center"/>
    </xf>
    <xf numFmtId="0" fontId="2" fillId="0" borderId="11" xfId="1" applyBorder="1"/>
    <xf numFmtId="0" fontId="18" fillId="4" borderId="47" xfId="1" applyFont="1" applyFill="1" applyBorder="1" applyAlignment="1">
      <alignment horizontal="center" vertical="center" wrapText="1"/>
    </xf>
    <xf numFmtId="164" fontId="26" fillId="4" borderId="48" xfId="1" applyNumberFormat="1" applyFont="1" applyFill="1" applyBorder="1" applyAlignment="1">
      <alignment vertical="center"/>
    </xf>
    <xf numFmtId="0" fontId="34" fillId="0" borderId="37" xfId="1" applyFont="1" applyBorder="1" applyAlignment="1">
      <alignment horizontal="center" vertical="center"/>
    </xf>
    <xf numFmtId="164" fontId="26" fillId="4" borderId="36" xfId="1" applyNumberFormat="1" applyFont="1" applyFill="1" applyBorder="1" applyAlignment="1">
      <alignment vertical="center"/>
    </xf>
    <xf numFmtId="164" fontId="29" fillId="4" borderId="49" xfId="1" applyNumberFormat="1" applyFont="1" applyFill="1" applyBorder="1" applyAlignment="1">
      <alignment vertical="center"/>
    </xf>
    <xf numFmtId="164" fontId="29" fillId="4" borderId="50" xfId="1" applyNumberFormat="1" applyFont="1" applyFill="1" applyBorder="1" applyAlignment="1">
      <alignment vertical="center"/>
    </xf>
    <xf numFmtId="164" fontId="29" fillId="4" borderId="43" xfId="1" applyNumberFormat="1" applyFont="1" applyFill="1" applyBorder="1" applyAlignment="1">
      <alignment vertical="center"/>
    </xf>
    <xf numFmtId="164" fontId="28" fillId="4" borderId="42" xfId="1" applyNumberFormat="1" applyFont="1" applyFill="1" applyBorder="1" applyAlignment="1">
      <alignment vertical="center"/>
    </xf>
    <xf numFmtId="14" fontId="8" fillId="0" borderId="0" xfId="1" applyNumberFormat="1" applyFont="1" applyAlignment="1">
      <alignment horizontal="right"/>
    </xf>
    <xf numFmtId="4" fontId="15" fillId="0" borderId="0" xfId="1" applyNumberFormat="1" applyFont="1" applyAlignment="1">
      <alignment vertical="center"/>
    </xf>
    <xf numFmtId="0" fontId="29" fillId="0" borderId="53" xfId="1" applyFont="1" applyBorder="1" applyAlignment="1">
      <alignment vertical="center" wrapText="1"/>
    </xf>
    <xf numFmtId="164" fontId="33" fillId="8" borderId="22" xfId="1" applyNumberFormat="1" applyFont="1" applyFill="1" applyBorder="1" applyAlignment="1">
      <alignment vertical="center"/>
    </xf>
    <xf numFmtId="0" fontId="41" fillId="0" borderId="0" xfId="1" applyFont="1" applyAlignment="1">
      <alignment horizontal="centerContinuous" vertical="center"/>
    </xf>
    <xf numFmtId="0" fontId="9" fillId="2" borderId="56" xfId="1" applyFont="1" applyFill="1" applyBorder="1" applyAlignment="1">
      <alignment horizontal="centerContinuous" vertical="center" wrapText="1"/>
    </xf>
    <xf numFmtId="0" fontId="2" fillId="2" borderId="12" xfId="1" applyFill="1" applyBorder="1" applyAlignment="1">
      <alignment horizontal="centerContinuous" vertical="center"/>
    </xf>
    <xf numFmtId="0" fontId="2" fillId="2" borderId="34" xfId="1" applyFill="1" applyBorder="1" applyAlignment="1">
      <alignment horizontal="centerContinuous" vertical="center"/>
    </xf>
    <xf numFmtId="0" fontId="42" fillId="0" borderId="3" xfId="1" applyFont="1" applyBorder="1" applyAlignment="1">
      <alignment horizontal="center" vertical="center" wrapText="1"/>
    </xf>
    <xf numFmtId="0" fontId="42" fillId="0" borderId="0" xfId="1" applyFont="1" applyAlignment="1">
      <alignment horizontal="center" vertical="center" wrapText="1"/>
    </xf>
    <xf numFmtId="0" fontId="42" fillId="0" borderId="57" xfId="1" applyFont="1" applyBorder="1" applyAlignment="1">
      <alignment horizontal="center" vertical="center" wrapText="1"/>
    </xf>
    <xf numFmtId="0" fontId="42" fillId="0" borderId="58" xfId="1" applyFont="1" applyBorder="1" applyAlignment="1">
      <alignment horizontal="center" vertical="center" wrapText="1"/>
    </xf>
    <xf numFmtId="0" fontId="42" fillId="4" borderId="59" xfId="1" applyFont="1" applyFill="1" applyBorder="1" applyAlignment="1">
      <alignment horizontal="center" vertical="center" wrapText="1"/>
    </xf>
    <xf numFmtId="0" fontId="8" fillId="0" borderId="3" xfId="1" applyFont="1" applyBorder="1" applyAlignment="1">
      <alignment vertical="center"/>
    </xf>
    <xf numFmtId="0" fontId="8" fillId="0" borderId="0" xfId="1" applyFont="1" applyAlignment="1">
      <alignment horizontal="right" vertical="center"/>
    </xf>
    <xf numFmtId="164" fontId="8" fillId="0" borderId="60" xfId="1" applyNumberFormat="1" applyFont="1" applyBorder="1" applyAlignment="1">
      <alignment vertical="center"/>
    </xf>
    <xf numFmtId="164" fontId="8" fillId="0" borderId="0" xfId="1" applyNumberFormat="1" applyFont="1" applyAlignment="1">
      <alignment vertical="center"/>
    </xf>
    <xf numFmtId="164" fontId="8" fillId="4" borderId="11" xfId="1" applyNumberFormat="1" applyFont="1" applyFill="1" applyBorder="1" applyAlignment="1">
      <alignment vertical="center"/>
    </xf>
    <xf numFmtId="0" fontId="8" fillId="0" borderId="7" xfId="1" applyFont="1" applyBorder="1" applyAlignment="1">
      <alignment vertical="center"/>
    </xf>
    <xf numFmtId="0" fontId="8" fillId="0" borderId="8" xfId="1" applyFont="1" applyBorder="1" applyAlignment="1">
      <alignment horizontal="right" vertical="center"/>
    </xf>
    <xf numFmtId="164" fontId="8" fillId="0" borderId="8" xfId="1" applyNumberFormat="1" applyFont="1" applyBorder="1" applyAlignment="1">
      <alignment vertical="center"/>
    </xf>
    <xf numFmtId="164" fontId="8" fillId="4" borderId="37" xfId="1" applyNumberFormat="1" applyFont="1" applyFill="1" applyBorder="1" applyAlignment="1">
      <alignment vertical="center"/>
    </xf>
    <xf numFmtId="0" fontId="8" fillId="0" borderId="61" xfId="1" applyFont="1" applyBorder="1" applyAlignment="1">
      <alignment vertical="center"/>
    </xf>
    <xf numFmtId="0" fontId="8" fillId="0" borderId="62" xfId="1" applyFont="1" applyBorder="1" applyAlignment="1">
      <alignment horizontal="right" vertical="center"/>
    </xf>
    <xf numFmtId="164" fontId="8" fillId="4" borderId="64" xfId="1" applyNumberFormat="1" applyFont="1" applyFill="1" applyBorder="1" applyAlignment="1">
      <alignment vertical="center"/>
    </xf>
    <xf numFmtId="0" fontId="9" fillId="0" borderId="65" xfId="1" applyFont="1" applyBorder="1" applyAlignment="1">
      <alignment horizontal="centerContinuous" vertical="center" wrapText="1"/>
    </xf>
    <xf numFmtId="0" fontId="2" fillId="0" borderId="66" xfId="1" applyBorder="1" applyAlignment="1">
      <alignment horizontal="centerContinuous" vertical="center"/>
    </xf>
    <xf numFmtId="0" fontId="2" fillId="0" borderId="67" xfId="1" applyBorder="1" applyAlignment="1">
      <alignment horizontal="centerContinuous" vertical="center"/>
    </xf>
    <xf numFmtId="0" fontId="29" fillId="0" borderId="68" xfId="1" quotePrefix="1" applyFont="1" applyBorder="1" applyAlignment="1">
      <alignment horizontal="center" vertical="center"/>
    </xf>
    <xf numFmtId="164" fontId="29" fillId="0" borderId="70" xfId="1" applyNumberFormat="1" applyFont="1" applyBorder="1" applyAlignment="1">
      <alignment vertical="center"/>
    </xf>
    <xf numFmtId="164" fontId="29" fillId="0" borderId="71" xfId="1" applyNumberFormat="1" applyFont="1" applyBorder="1" applyAlignment="1">
      <alignment vertical="center"/>
    </xf>
    <xf numFmtId="164" fontId="29" fillId="5" borderId="72" xfId="1" applyNumberFormat="1" applyFont="1" applyFill="1" applyBorder="1" applyAlignment="1">
      <alignment vertical="center"/>
    </xf>
    <xf numFmtId="0" fontId="29" fillId="0" borderId="73" xfId="1" quotePrefix="1" applyFont="1" applyBorder="1" applyAlignment="1">
      <alignment horizontal="center" vertical="center"/>
    </xf>
    <xf numFmtId="164" fontId="29" fillId="0" borderId="75" xfId="1" applyNumberFormat="1" applyFont="1" applyBorder="1" applyAlignment="1">
      <alignment vertical="center"/>
    </xf>
    <xf numFmtId="164" fontId="29" fillId="0" borderId="76" xfId="1" applyNumberFormat="1" applyFont="1" applyBorder="1" applyAlignment="1">
      <alignment vertical="center"/>
    </xf>
    <xf numFmtId="164" fontId="29" fillId="5" borderId="77" xfId="1" applyNumberFormat="1" applyFont="1" applyFill="1" applyBorder="1" applyAlignment="1">
      <alignment vertical="center"/>
    </xf>
    <xf numFmtId="4" fontId="29" fillId="0" borderId="74" xfId="1" applyNumberFormat="1" applyFont="1" applyBorder="1" applyAlignment="1">
      <alignment vertical="center"/>
    </xf>
    <xf numFmtId="164" fontId="29" fillId="5" borderId="78" xfId="1" applyNumberFormat="1" applyFont="1" applyFill="1" applyBorder="1" applyAlignment="1">
      <alignment vertical="center"/>
    </xf>
    <xf numFmtId="0" fontId="28" fillId="0" borderId="73" xfId="1" quotePrefix="1" applyFont="1" applyBorder="1" applyAlignment="1">
      <alignment horizontal="center" vertical="center"/>
    </xf>
    <xf numFmtId="164" fontId="29" fillId="0" borderId="79" xfId="1" applyNumberFormat="1" applyFont="1" applyBorder="1" applyAlignment="1">
      <alignment vertical="center"/>
    </xf>
    <xf numFmtId="164" fontId="29" fillId="0" borderId="80" xfId="1" applyNumberFormat="1" applyFont="1" applyBorder="1" applyAlignment="1">
      <alignment vertical="center"/>
    </xf>
    <xf numFmtId="164" fontId="29" fillId="5" borderId="81" xfId="1" applyNumberFormat="1" applyFont="1" applyFill="1" applyBorder="1" applyAlignment="1">
      <alignment vertical="center"/>
    </xf>
    <xf numFmtId="0" fontId="33" fillId="3" borderId="83" xfId="1" applyFont="1" applyFill="1" applyBorder="1" applyAlignment="1">
      <alignment horizontal="centerContinuous" vertical="center" wrapText="1"/>
    </xf>
    <xf numFmtId="164" fontId="8" fillId="3" borderId="84" xfId="1" applyNumberFormat="1" applyFont="1" applyFill="1" applyBorder="1" applyAlignment="1">
      <alignment vertical="center"/>
    </xf>
    <xf numFmtId="164" fontId="8" fillId="3" borderId="85" xfId="1" applyNumberFormat="1" applyFont="1" applyFill="1" applyBorder="1" applyAlignment="1">
      <alignment vertical="center"/>
    </xf>
    <xf numFmtId="0" fontId="28" fillId="8" borderId="13" xfId="1" quotePrefix="1" applyFont="1" applyFill="1" applyBorder="1" applyAlignment="1">
      <alignment horizontal="center" vertical="center"/>
    </xf>
    <xf numFmtId="0" fontId="8" fillId="8" borderId="31" xfId="1" applyFont="1" applyFill="1" applyBorder="1" applyAlignment="1">
      <alignment horizontal="center" vertical="center"/>
    </xf>
    <xf numFmtId="0" fontId="28" fillId="0" borderId="9" xfId="1" quotePrefix="1" applyFont="1" applyBorder="1" applyAlignment="1">
      <alignment horizontal="center" vertical="center"/>
    </xf>
    <xf numFmtId="164" fontId="29" fillId="0" borderId="88" xfId="1" applyNumberFormat="1" applyFont="1" applyBorder="1" applyAlignment="1">
      <alignment vertical="center"/>
    </xf>
    <xf numFmtId="164" fontId="29" fillId="0" borderId="89" xfId="1" applyNumberFormat="1" applyFont="1" applyBorder="1" applyAlignment="1">
      <alignment vertical="center"/>
    </xf>
    <xf numFmtId="164" fontId="29" fillId="5" borderId="90" xfId="1" applyNumberFormat="1" applyFont="1" applyFill="1" applyBorder="1" applyAlignment="1">
      <alignment vertical="center"/>
    </xf>
    <xf numFmtId="0" fontId="28" fillId="0" borderId="52" xfId="1" quotePrefix="1" applyFont="1" applyBorder="1" applyAlignment="1">
      <alignment horizontal="center" vertical="center"/>
    </xf>
    <xf numFmtId="0" fontId="33" fillId="4" borderId="62" xfId="1" applyFont="1" applyFill="1" applyBorder="1" applyAlignment="1">
      <alignment horizontal="centerContinuous" vertical="center" wrapText="1"/>
    </xf>
    <xf numFmtId="164" fontId="33" fillId="4" borderId="91" xfId="1" applyNumberFormat="1" applyFont="1" applyFill="1" applyBorder="1" applyAlignment="1">
      <alignment vertical="center"/>
    </xf>
    <xf numFmtId="164" fontId="33" fillId="4" borderId="92" xfId="1" applyNumberFormat="1" applyFont="1" applyFill="1" applyBorder="1" applyAlignment="1">
      <alignment vertical="center"/>
    </xf>
    <xf numFmtId="0" fontId="33" fillId="0" borderId="1" xfId="1" applyFont="1" applyBorder="1" applyAlignment="1">
      <alignment horizontal="centerContinuous" vertical="center" wrapText="1"/>
    </xf>
    <xf numFmtId="164" fontId="33" fillId="0" borderId="93" xfId="1" applyNumberFormat="1" applyFont="1" applyBorder="1" applyAlignment="1">
      <alignment vertical="center"/>
    </xf>
    <xf numFmtId="164" fontId="33" fillId="0" borderId="94" xfId="1" applyNumberFormat="1" applyFont="1" applyBorder="1" applyAlignment="1">
      <alignment vertical="center"/>
    </xf>
    <xf numFmtId="164" fontId="33" fillId="0" borderId="35" xfId="1" applyNumberFormat="1" applyFont="1" applyBorder="1" applyAlignment="1">
      <alignment vertical="center"/>
    </xf>
    <xf numFmtId="2" fontId="2" fillId="0" borderId="0" xfId="1" applyNumberFormat="1"/>
    <xf numFmtId="0" fontId="6" fillId="0" borderId="0" xfId="1" applyFont="1" applyAlignment="1">
      <alignment horizontal="centerContinuous" vertical="center"/>
    </xf>
    <xf numFmtId="0" fontId="2" fillId="2" borderId="95" xfId="1" applyFill="1" applyBorder="1" applyAlignment="1">
      <alignment horizontal="centerContinuous" vertical="center"/>
    </xf>
    <xf numFmtId="0" fontId="2" fillId="2" borderId="96" xfId="1" applyFill="1" applyBorder="1" applyAlignment="1">
      <alignment horizontal="centerContinuous" vertical="center"/>
    </xf>
    <xf numFmtId="0" fontId="42" fillId="0" borderId="97" xfId="1" applyFont="1" applyBorder="1" applyAlignment="1">
      <alignment horizontal="center" vertical="center" wrapText="1"/>
    </xf>
    <xf numFmtId="164" fontId="33" fillId="0" borderId="60" xfId="1" applyNumberFormat="1" applyFont="1" applyBorder="1" applyAlignment="1">
      <alignment vertical="center"/>
    </xf>
    <xf numFmtId="164" fontId="33" fillId="0" borderId="98" xfId="1" applyNumberFormat="1" applyFont="1" applyBorder="1" applyAlignment="1">
      <alignment vertical="center"/>
    </xf>
    <xf numFmtId="164" fontId="33" fillId="4" borderId="11" xfId="1" applyNumberFormat="1" applyFont="1" applyFill="1" applyBorder="1" applyAlignment="1">
      <alignment vertical="center"/>
    </xf>
    <xf numFmtId="0" fontId="33" fillId="0" borderId="7" xfId="1" applyFont="1" applyBorder="1" applyAlignment="1">
      <alignment vertical="center"/>
    </xf>
    <xf numFmtId="0" fontId="33" fillId="0" borderId="8" xfId="1" applyFont="1" applyBorder="1" applyAlignment="1">
      <alignment horizontal="right" vertical="center"/>
    </xf>
    <xf numFmtId="164" fontId="33" fillId="0" borderId="8" xfId="1" applyNumberFormat="1" applyFont="1" applyBorder="1" applyAlignment="1">
      <alignment vertical="center"/>
    </xf>
    <xf numFmtId="164" fontId="33" fillId="4" borderId="37" xfId="1" applyNumberFormat="1" applyFont="1" applyFill="1" applyBorder="1" applyAlignment="1">
      <alignment vertical="center"/>
    </xf>
    <xf numFmtId="164" fontId="33" fillId="4" borderId="64" xfId="1" applyNumberFormat="1" applyFont="1" applyFill="1" applyBorder="1" applyAlignment="1">
      <alignment vertical="center"/>
    </xf>
    <xf numFmtId="0" fontId="10" fillId="0" borderId="65" xfId="1" applyFont="1" applyBorder="1" applyAlignment="1">
      <alignment horizontal="centerContinuous" vertical="center" wrapText="1"/>
    </xf>
    <xf numFmtId="0" fontId="28" fillId="0" borderId="51" xfId="1" applyFont="1" applyBorder="1" applyAlignment="1">
      <alignment horizontal="centerContinuous" vertical="center"/>
    </xf>
    <xf numFmtId="0" fontId="28" fillId="0" borderId="2" xfId="1" applyFont="1" applyBorder="1" applyAlignment="1">
      <alignment horizontal="centerContinuous" vertical="center"/>
    </xf>
    <xf numFmtId="0" fontId="28" fillId="0" borderId="100" xfId="1" applyFont="1" applyBorder="1" applyAlignment="1">
      <alignment horizontal="centerContinuous" vertical="center"/>
    </xf>
    <xf numFmtId="0" fontId="29" fillId="0" borderId="101" xfId="1" quotePrefix="1" applyFont="1" applyBorder="1" applyAlignment="1">
      <alignment horizontal="center" vertical="center"/>
    </xf>
    <xf numFmtId="164" fontId="29" fillId="0" borderId="102" xfId="1" applyNumberFormat="1" applyFont="1" applyBorder="1" applyAlignment="1">
      <alignment vertical="center"/>
    </xf>
    <xf numFmtId="164" fontId="29" fillId="5" borderId="103" xfId="1" applyNumberFormat="1" applyFont="1" applyFill="1" applyBorder="1" applyAlignment="1">
      <alignment vertical="center"/>
    </xf>
    <xf numFmtId="164" fontId="29" fillId="5" borderId="104" xfId="1" applyNumberFormat="1" applyFont="1" applyFill="1" applyBorder="1" applyAlignment="1">
      <alignment vertical="center"/>
    </xf>
    <xf numFmtId="164" fontId="28" fillId="5" borderId="104" xfId="1" applyNumberFormat="1" applyFont="1" applyFill="1" applyBorder="1" applyAlignment="1">
      <alignment vertical="center"/>
    </xf>
    <xf numFmtId="0" fontId="28" fillId="0" borderId="105" xfId="1" quotePrefix="1" applyFont="1" applyBorder="1" applyAlignment="1">
      <alignment horizontal="center" vertical="center"/>
    </xf>
    <xf numFmtId="164" fontId="28" fillId="5" borderId="106" xfId="1" applyNumberFormat="1" applyFont="1" applyFill="1" applyBorder="1" applyAlignment="1">
      <alignment vertical="center"/>
    </xf>
    <xf numFmtId="164" fontId="8" fillId="3" borderId="107" xfId="1" applyNumberFormat="1" applyFont="1" applyFill="1" applyBorder="1" applyAlignment="1">
      <alignment vertical="center"/>
    </xf>
    <xf numFmtId="164" fontId="8" fillId="3" borderId="108" xfId="1" applyNumberFormat="1" applyFont="1" applyFill="1" applyBorder="1" applyAlignment="1">
      <alignment vertical="center"/>
    </xf>
    <xf numFmtId="0" fontId="28" fillId="0" borderId="111" xfId="1" quotePrefix="1" applyFont="1" applyBorder="1" applyAlignment="1">
      <alignment horizontal="center" vertical="center"/>
    </xf>
    <xf numFmtId="164" fontId="28" fillId="0" borderId="102" xfId="1" applyNumberFormat="1" applyFont="1" applyBorder="1" applyAlignment="1">
      <alignment vertical="center"/>
    </xf>
    <xf numFmtId="164" fontId="28" fillId="5" borderId="103" xfId="1" applyNumberFormat="1" applyFont="1" applyFill="1" applyBorder="1" applyAlignment="1">
      <alignment vertical="center"/>
    </xf>
    <xf numFmtId="164" fontId="28" fillId="0" borderId="112" xfId="1" applyNumberFormat="1" applyFont="1" applyBorder="1" applyAlignment="1">
      <alignment vertical="center"/>
    </xf>
    <xf numFmtId="164" fontId="33" fillId="4" borderId="22" xfId="1" applyNumberFormat="1" applyFont="1" applyFill="1" applyBorder="1" applyAlignment="1">
      <alignment vertical="center"/>
    </xf>
    <xf numFmtId="164" fontId="33" fillId="4" borderId="36" xfId="1" applyNumberFormat="1" applyFont="1" applyFill="1" applyBorder="1" applyAlignment="1">
      <alignment vertical="center"/>
    </xf>
    <xf numFmtId="164" fontId="33" fillId="0" borderId="22" xfId="1" applyNumberFormat="1" applyFont="1" applyBorder="1" applyAlignment="1">
      <alignment vertical="center"/>
    </xf>
    <xf numFmtId="164" fontId="33" fillId="0" borderId="36" xfId="1" applyNumberFormat="1" applyFont="1" applyBorder="1" applyAlignment="1">
      <alignment vertical="center"/>
    </xf>
    <xf numFmtId="2" fontId="28" fillId="0" borderId="0" xfId="1" applyNumberFormat="1" applyFont="1"/>
    <xf numFmtId="4" fontId="8" fillId="0" borderId="0" xfId="1" applyNumberFormat="1" applyFont="1" applyAlignment="1">
      <alignment horizontal="center"/>
    </xf>
    <xf numFmtId="164" fontId="33" fillId="4" borderId="93" xfId="1" applyNumberFormat="1" applyFont="1" applyFill="1" applyBorder="1" applyAlignment="1">
      <alignment vertical="center"/>
    </xf>
    <xf numFmtId="0" fontId="33" fillId="9" borderId="0" xfId="1" applyFont="1" applyFill="1" applyAlignment="1">
      <alignment horizontal="center" vertical="center" wrapText="1"/>
    </xf>
    <xf numFmtId="0" fontId="0" fillId="9" borderId="0" xfId="0" applyFill="1" applyAlignment="1">
      <alignment vertical="center"/>
    </xf>
    <xf numFmtId="164" fontId="33" fillId="9" borderId="0" xfId="1" applyNumberFormat="1" applyFont="1" applyFill="1" applyAlignment="1">
      <alignment vertical="center"/>
    </xf>
    <xf numFmtId="164" fontId="33" fillId="0" borderId="0" xfId="1" applyNumberFormat="1" applyFont="1" applyAlignment="1">
      <alignment vertical="center"/>
    </xf>
    <xf numFmtId="0" fontId="0" fillId="0" borderId="0" xfId="0" applyAlignment="1">
      <alignment horizontal="right"/>
    </xf>
    <xf numFmtId="0" fontId="40" fillId="8" borderId="0" xfId="0" applyFont="1" applyFill="1" applyAlignment="1">
      <alignment horizontal="right"/>
    </xf>
    <xf numFmtId="164" fontId="8" fillId="8" borderId="63" xfId="1" applyNumberFormat="1" applyFont="1" applyFill="1" applyBorder="1" applyAlignment="1">
      <alignment horizontal="centerContinuous" vertical="center"/>
    </xf>
    <xf numFmtId="164" fontId="33" fillId="8" borderId="99" xfId="1" applyNumberFormat="1" applyFont="1" applyFill="1" applyBorder="1" applyAlignment="1">
      <alignment horizontal="centerContinuous" vertical="center"/>
    </xf>
    <xf numFmtId="164" fontId="28" fillId="0" borderId="114" xfId="1" applyNumberFormat="1" applyFont="1" applyBorder="1" applyAlignment="1">
      <alignment vertical="center"/>
    </xf>
    <xf numFmtId="164" fontId="33" fillId="8" borderId="0" xfId="1" applyNumberFormat="1" applyFont="1" applyFill="1" applyAlignment="1">
      <alignment vertical="center"/>
    </xf>
    <xf numFmtId="0" fontId="28" fillId="0" borderId="0" xfId="1" applyFont="1" applyAlignment="1">
      <alignment horizontal="left" vertical="center" wrapText="1" indent="1"/>
    </xf>
    <xf numFmtId="0" fontId="28" fillId="0" borderId="0" xfId="1" applyFont="1" applyAlignment="1">
      <alignment horizontal="left" indent="1"/>
    </xf>
    <xf numFmtId="0" fontId="25" fillId="0" borderId="116" xfId="1" applyFont="1" applyBorder="1" applyAlignment="1">
      <alignment horizontal="centerContinuous" vertical="center"/>
    </xf>
    <xf numFmtId="0" fontId="28" fillId="0" borderId="117" xfId="1" quotePrefix="1" applyFont="1" applyBorder="1" applyAlignment="1">
      <alignment horizontal="center" vertical="center"/>
    </xf>
    <xf numFmtId="0" fontId="28" fillId="0" borderId="118" xfId="1" applyFont="1" applyBorder="1" applyAlignment="1">
      <alignment vertical="center" wrapText="1"/>
    </xf>
    <xf numFmtId="164" fontId="8" fillId="10" borderId="114" xfId="1" applyNumberFormat="1" applyFont="1" applyFill="1" applyBorder="1" applyAlignment="1">
      <alignment vertical="center"/>
    </xf>
    <xf numFmtId="164" fontId="8" fillId="8" borderId="119" xfId="1" applyNumberFormat="1" applyFont="1" applyFill="1" applyBorder="1" applyAlignment="1">
      <alignment vertical="center"/>
    </xf>
    <xf numFmtId="0" fontId="33" fillId="4" borderId="54" xfId="1" applyFont="1" applyFill="1" applyBorder="1" applyAlignment="1">
      <alignment horizontal="centerContinuous" vertical="center" wrapText="1"/>
    </xf>
    <xf numFmtId="164" fontId="33" fillId="4" borderId="94" xfId="1" applyNumberFormat="1" applyFont="1" applyFill="1" applyBorder="1" applyAlignment="1">
      <alignment vertical="center"/>
    </xf>
    <xf numFmtId="4" fontId="4" fillId="0" borderId="0" xfId="1" applyNumberFormat="1" applyFont="1" applyAlignment="1">
      <alignment horizontal="left" vertical="center"/>
    </xf>
    <xf numFmtId="0" fontId="2" fillId="0" borderId="0" xfId="1" applyAlignment="1">
      <alignment horizontal="left"/>
    </xf>
    <xf numFmtId="171" fontId="43" fillId="0" borderId="0" xfId="1" applyNumberFormat="1" applyFont="1" applyAlignment="1">
      <alignment horizontal="right"/>
    </xf>
    <xf numFmtId="164" fontId="33" fillId="4" borderId="121" xfId="1" applyNumberFormat="1" applyFont="1" applyFill="1" applyBorder="1" applyAlignment="1">
      <alignment vertical="center"/>
    </xf>
    <xf numFmtId="0" fontId="28" fillId="0" borderId="116" xfId="1" quotePrefix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30" fillId="0" borderId="21" xfId="1" applyFont="1" applyBorder="1" applyAlignment="1">
      <alignment horizontal="centerContinuous" vertical="center" wrapText="1"/>
    </xf>
    <xf numFmtId="0" fontId="42" fillId="0" borderId="122" xfId="1" applyFont="1" applyBorder="1" applyAlignment="1">
      <alignment horizontal="center" vertical="center" wrapText="1"/>
    </xf>
    <xf numFmtId="0" fontId="8" fillId="4" borderId="61" xfId="1" applyFont="1" applyFill="1" applyBorder="1" applyAlignment="1">
      <alignment horizontal="centerContinuous" vertical="center" wrapText="1"/>
    </xf>
    <xf numFmtId="0" fontId="8" fillId="0" borderId="5" xfId="1" applyFont="1" applyBorder="1" applyAlignment="1">
      <alignment horizontal="centerContinuous" vertical="center" wrapText="1"/>
    </xf>
    <xf numFmtId="0" fontId="8" fillId="3" borderId="82" xfId="1" quotePrefix="1" applyFont="1" applyFill="1" applyBorder="1" applyAlignment="1">
      <alignment horizontal="centerContinuous" vertical="center" wrapText="1"/>
    </xf>
    <xf numFmtId="164" fontId="8" fillId="8" borderId="32" xfId="1" applyNumberFormat="1" applyFont="1" applyFill="1" applyBorder="1" applyAlignment="1">
      <alignment vertical="center"/>
    </xf>
    <xf numFmtId="164" fontId="8" fillId="8" borderId="33" xfId="1" applyNumberFormat="1" applyFont="1" applyFill="1" applyBorder="1" applyAlignment="1">
      <alignment vertical="center"/>
    </xf>
    <xf numFmtId="164" fontId="8" fillId="8" borderId="87" xfId="1" applyNumberFormat="1" applyFont="1" applyFill="1" applyBorder="1" applyAlignment="1">
      <alignment vertical="center"/>
    </xf>
    <xf numFmtId="164" fontId="8" fillId="3" borderId="86" xfId="1" applyNumberFormat="1" applyFont="1" applyFill="1" applyBorder="1" applyAlignment="1">
      <alignment vertical="center"/>
    </xf>
    <xf numFmtId="164" fontId="8" fillId="8" borderId="109" xfId="1" applyNumberFormat="1" applyFont="1" applyFill="1" applyBorder="1" applyAlignment="1">
      <alignment vertical="center"/>
    </xf>
    <xf numFmtId="164" fontId="8" fillId="8" borderId="110" xfId="1" applyNumberFormat="1" applyFont="1" applyFill="1" applyBorder="1" applyAlignment="1">
      <alignment vertical="center"/>
    </xf>
    <xf numFmtId="0" fontId="28" fillId="0" borderId="123" xfId="1" applyFont="1" applyBorder="1" applyAlignment="1">
      <alignment vertical="center" wrapText="1"/>
    </xf>
    <xf numFmtId="164" fontId="28" fillId="0" borderId="124" xfId="1" applyNumberFormat="1" applyFont="1" applyBorder="1" applyAlignment="1">
      <alignment vertical="center"/>
    </xf>
    <xf numFmtId="164" fontId="8" fillId="10" borderId="125" xfId="1" applyNumberFormat="1" applyFont="1" applyFill="1" applyBorder="1" applyAlignment="1">
      <alignment vertical="center"/>
    </xf>
    <xf numFmtId="164" fontId="8" fillId="8" borderId="126" xfId="1" applyNumberFormat="1" applyFont="1" applyFill="1" applyBorder="1" applyAlignment="1">
      <alignment vertical="center"/>
    </xf>
    <xf numFmtId="4" fontId="44" fillId="0" borderId="0" xfId="1" applyNumberFormat="1" applyFont="1"/>
    <xf numFmtId="164" fontId="29" fillId="0" borderId="127" xfId="1" applyNumberFormat="1" applyFont="1" applyBorder="1" applyAlignment="1">
      <alignment vertical="center"/>
    </xf>
    <xf numFmtId="164" fontId="29" fillId="0" borderId="128" xfId="1" applyNumberFormat="1" applyFont="1" applyBorder="1" applyAlignment="1">
      <alignment vertical="center"/>
    </xf>
    <xf numFmtId="164" fontId="29" fillId="0" borderId="129" xfId="1" applyNumberFormat="1" applyFont="1" applyBorder="1" applyAlignment="1">
      <alignment vertical="center"/>
    </xf>
    <xf numFmtId="4" fontId="45" fillId="8" borderId="6" xfId="1" applyNumberFormat="1" applyFont="1" applyFill="1" applyBorder="1" applyAlignment="1">
      <alignment horizontal="centerContinuous" vertical="center" wrapText="1"/>
    </xf>
    <xf numFmtId="164" fontId="45" fillId="8" borderId="23" xfId="1" applyNumberFormat="1" applyFont="1" applyFill="1" applyBorder="1" applyAlignment="1">
      <alignment horizontal="centerContinuous" vertical="center"/>
    </xf>
    <xf numFmtId="164" fontId="45" fillId="4" borderId="23" xfId="1" applyNumberFormat="1" applyFont="1" applyFill="1" applyBorder="1" applyAlignment="1">
      <alignment vertical="center"/>
    </xf>
    <xf numFmtId="4" fontId="32" fillId="0" borderId="0" xfId="1" applyNumberFormat="1" applyFont="1"/>
    <xf numFmtId="0" fontId="25" fillId="0" borderId="130" xfId="1" applyFont="1" applyBorder="1" applyAlignment="1">
      <alignment horizontal="centerContinuous" vertical="center"/>
    </xf>
    <xf numFmtId="164" fontId="8" fillId="9" borderId="132" xfId="1" applyNumberFormat="1" applyFont="1" applyFill="1" applyBorder="1" applyAlignment="1">
      <alignment vertical="center"/>
    </xf>
    <xf numFmtId="0" fontId="46" fillId="0" borderId="69" xfId="1" applyFont="1" applyBorder="1" applyAlignment="1">
      <alignment vertical="center" wrapText="1"/>
    </xf>
    <xf numFmtId="0" fontId="46" fillId="0" borderId="74" xfId="1" applyFont="1" applyBorder="1" applyAlignment="1">
      <alignment vertical="center" wrapText="1"/>
    </xf>
    <xf numFmtId="0" fontId="46" fillId="0" borderId="0" xfId="1" applyFont="1" applyAlignment="1">
      <alignment vertical="center" wrapText="1"/>
    </xf>
    <xf numFmtId="0" fontId="46" fillId="0" borderId="2" xfId="1" applyFont="1" applyBorder="1" applyAlignment="1">
      <alignment vertical="center" wrapText="1"/>
    </xf>
    <xf numFmtId="0" fontId="46" fillId="0" borderId="8" xfId="1" applyFont="1" applyBorder="1" applyAlignment="1">
      <alignment vertical="center" wrapText="1"/>
    </xf>
    <xf numFmtId="0" fontId="46" fillId="0" borderId="53" xfId="1" applyFont="1" applyBorder="1" applyAlignment="1">
      <alignment vertical="center" wrapText="1"/>
    </xf>
    <xf numFmtId="0" fontId="31" fillId="8" borderId="136" xfId="1" quotePrefix="1" applyFont="1" applyFill="1" applyBorder="1" applyAlignment="1">
      <alignment horizontal="center" vertical="center" wrapText="1"/>
    </xf>
    <xf numFmtId="164" fontId="26" fillId="4" borderId="137" xfId="1" applyNumberFormat="1" applyFont="1" applyFill="1" applyBorder="1" applyAlignment="1">
      <alignment vertical="center"/>
    </xf>
    <xf numFmtId="164" fontId="29" fillId="4" borderId="129" xfId="1" applyNumberFormat="1" applyFont="1" applyFill="1" applyBorder="1" applyAlignment="1">
      <alignment vertical="center"/>
    </xf>
    <xf numFmtId="164" fontId="13" fillId="4" borderId="138" xfId="1" applyNumberFormat="1" applyFont="1" applyFill="1" applyBorder="1" applyAlignment="1">
      <alignment vertical="center"/>
    </xf>
    <xf numFmtId="164" fontId="14" fillId="4" borderId="139" xfId="1" applyNumberFormat="1" applyFont="1" applyFill="1" applyBorder="1" applyAlignment="1">
      <alignment vertical="center"/>
    </xf>
    <xf numFmtId="0" fontId="18" fillId="0" borderId="140" xfId="1" applyFont="1" applyBorder="1" applyAlignment="1">
      <alignment horizontal="center" vertical="center" wrapText="1"/>
    </xf>
    <xf numFmtId="164" fontId="26" fillId="0" borderId="141" xfId="1" applyNumberFormat="1" applyFont="1" applyBorder="1" applyAlignment="1">
      <alignment vertical="center"/>
    </xf>
    <xf numFmtId="0" fontId="34" fillId="0" borderId="142" xfId="1" applyFont="1" applyBorder="1" applyAlignment="1">
      <alignment horizontal="center" vertical="center"/>
    </xf>
    <xf numFmtId="4" fontId="45" fillId="8" borderId="143" xfId="1" applyNumberFormat="1" applyFont="1" applyFill="1" applyBorder="1" applyAlignment="1">
      <alignment horizontal="centerContinuous" vertical="center" wrapText="1"/>
    </xf>
    <xf numFmtId="164" fontId="29" fillId="0" borderId="144" xfId="1" applyNumberFormat="1" applyFont="1" applyBorder="1" applyAlignment="1">
      <alignment vertical="center"/>
    </xf>
    <xf numFmtId="164" fontId="29" fillId="0" borderId="145" xfId="1" applyNumberFormat="1" applyFont="1" applyBorder="1" applyAlignment="1">
      <alignment vertical="center"/>
    </xf>
    <xf numFmtId="164" fontId="29" fillId="0" borderId="146" xfId="1" applyNumberFormat="1" applyFont="1" applyBorder="1" applyAlignment="1">
      <alignment vertical="center"/>
    </xf>
    <xf numFmtId="164" fontId="13" fillId="5" borderId="147" xfId="1" applyNumberFormat="1" applyFont="1" applyFill="1" applyBorder="1" applyAlignment="1">
      <alignment vertical="center"/>
    </xf>
    <xf numFmtId="164" fontId="28" fillId="0" borderId="148" xfId="1" applyNumberFormat="1" applyFont="1" applyBorder="1" applyAlignment="1">
      <alignment vertical="center"/>
    </xf>
    <xf numFmtId="164" fontId="14" fillId="4" borderId="149" xfId="1" applyNumberFormat="1" applyFont="1" applyFill="1" applyBorder="1" applyAlignment="1">
      <alignment vertical="center"/>
    </xf>
    <xf numFmtId="0" fontId="28" fillId="0" borderId="113" xfId="1" applyFont="1" applyBorder="1" applyAlignment="1">
      <alignment vertical="center" wrapText="1"/>
    </xf>
    <xf numFmtId="0" fontId="14" fillId="5" borderId="150" xfId="1" applyFont="1" applyFill="1" applyBorder="1" applyAlignment="1">
      <alignment horizontal="centerContinuous" vertical="center" wrapText="1"/>
    </xf>
    <xf numFmtId="164" fontId="14" fillId="0" borderId="152" xfId="1" applyNumberFormat="1" applyFont="1" applyBorder="1" applyAlignment="1">
      <alignment vertical="center"/>
    </xf>
    <xf numFmtId="4" fontId="14" fillId="8" borderId="153" xfId="1" applyNumberFormat="1" applyFont="1" applyFill="1" applyBorder="1" applyAlignment="1">
      <alignment horizontal="center" vertical="center" wrapText="1"/>
    </xf>
    <xf numFmtId="164" fontId="28" fillId="0" borderId="154" xfId="1" applyNumberFormat="1" applyFont="1" applyBorder="1" applyAlignment="1">
      <alignment vertical="center"/>
    </xf>
    <xf numFmtId="164" fontId="28" fillId="0" borderId="155" xfId="1" applyNumberFormat="1" applyFont="1" applyBorder="1" applyAlignment="1">
      <alignment vertical="center"/>
    </xf>
    <xf numFmtId="164" fontId="14" fillId="5" borderId="156" xfId="1" applyNumberFormat="1" applyFont="1" applyFill="1" applyBorder="1" applyAlignment="1">
      <alignment vertical="center"/>
    </xf>
    <xf numFmtId="164" fontId="8" fillId="3" borderId="157" xfId="1" applyNumberFormat="1" applyFont="1" applyFill="1" applyBorder="1" applyAlignment="1">
      <alignment vertical="center"/>
    </xf>
    <xf numFmtId="164" fontId="14" fillId="4" borderId="153" xfId="1" applyNumberFormat="1" applyFont="1" applyFill="1" applyBorder="1" applyAlignment="1">
      <alignment vertical="center"/>
    </xf>
    <xf numFmtId="167" fontId="28" fillId="0" borderId="154" xfId="1" quotePrefix="1" applyNumberFormat="1" applyFont="1" applyBorder="1" applyAlignment="1">
      <alignment horizontal="center" vertical="center"/>
    </xf>
    <xf numFmtId="0" fontId="14" fillId="0" borderId="116" xfId="1" applyFont="1" applyBorder="1" applyAlignment="1">
      <alignment vertical="center"/>
    </xf>
    <xf numFmtId="10" fontId="14" fillId="0" borderId="161" xfId="1" applyNumberFormat="1" applyFont="1" applyBorder="1" applyAlignment="1">
      <alignment horizontal="center" vertical="center"/>
    </xf>
    <xf numFmtId="0" fontId="2" fillId="0" borderId="54" xfId="1" applyBorder="1"/>
    <xf numFmtId="0" fontId="9" fillId="0" borderId="163" xfId="1" applyFont="1" applyBorder="1" applyAlignment="1">
      <alignment horizontal="centerContinuous" vertical="center" wrapText="1"/>
    </xf>
    <xf numFmtId="0" fontId="12" fillId="0" borderId="164" xfId="1" applyFont="1" applyBorder="1" applyAlignment="1">
      <alignment horizontal="centerContinuous" vertical="center" wrapText="1"/>
    </xf>
    <xf numFmtId="0" fontId="8" fillId="0" borderId="165" xfId="1" applyFont="1" applyBorder="1" applyAlignment="1">
      <alignment horizontal="centerContinuous" vertical="center" wrapText="1"/>
    </xf>
    <xf numFmtId="0" fontId="8" fillId="0" borderId="166" xfId="1" applyFont="1" applyBorder="1" applyAlignment="1">
      <alignment horizontal="center" wrapText="1"/>
    </xf>
    <xf numFmtId="0" fontId="28" fillId="0" borderId="167" xfId="1" quotePrefix="1" applyFont="1" applyBorder="1" applyAlignment="1">
      <alignment horizontal="center" vertical="center"/>
    </xf>
    <xf numFmtId="10" fontId="28" fillId="0" borderId="161" xfId="1" applyNumberFormat="1" applyFont="1" applyBorder="1" applyAlignment="1">
      <alignment horizontal="center" vertical="center"/>
    </xf>
    <xf numFmtId="0" fontId="28" fillId="0" borderId="151" xfId="1" quotePrefix="1" applyFont="1" applyBorder="1" applyAlignment="1">
      <alignment horizontal="center" vertical="center"/>
    </xf>
    <xf numFmtId="10" fontId="28" fillId="0" borderId="168" xfId="1" applyNumberFormat="1" applyFont="1" applyBorder="1" applyAlignment="1">
      <alignment horizontal="center" vertical="center"/>
    </xf>
    <xf numFmtId="0" fontId="14" fillId="5" borderId="169" xfId="1" applyFont="1" applyFill="1" applyBorder="1" applyAlignment="1">
      <alignment horizontal="centerContinuous" vertical="center" wrapText="1"/>
    </xf>
    <xf numFmtId="10" fontId="14" fillId="6" borderId="170" xfId="1" applyNumberFormat="1" applyFont="1" applyFill="1" applyBorder="1" applyAlignment="1">
      <alignment horizontal="center" vertical="center"/>
    </xf>
    <xf numFmtId="0" fontId="16" fillId="3" borderId="171" xfId="1" quotePrefix="1" applyFont="1" applyFill="1" applyBorder="1" applyAlignment="1">
      <alignment horizontal="center" vertical="center"/>
    </xf>
    <xf numFmtId="10" fontId="8" fillId="3" borderId="160" xfId="1" applyNumberFormat="1" applyFont="1" applyFill="1" applyBorder="1" applyAlignment="1">
      <alignment horizontal="center" vertical="center"/>
    </xf>
    <xf numFmtId="0" fontId="15" fillId="0" borderId="151" xfId="1" quotePrefix="1" applyFont="1" applyBorder="1" applyAlignment="1">
      <alignment horizontal="center" vertical="center"/>
    </xf>
    <xf numFmtId="0" fontId="14" fillId="4" borderId="54" xfId="1" applyFont="1" applyFill="1" applyBorder="1" applyAlignment="1">
      <alignment horizontal="centerContinuous" vertical="center" wrapText="1"/>
    </xf>
    <xf numFmtId="10" fontId="14" fillId="2" borderId="162" xfId="1" applyNumberFormat="1" applyFont="1" applyFill="1" applyBorder="1" applyAlignment="1">
      <alignment horizontal="center" vertical="center"/>
    </xf>
    <xf numFmtId="10" fontId="40" fillId="0" borderId="162" xfId="0" applyNumberFormat="1" applyFont="1" applyBorder="1" applyAlignment="1">
      <alignment horizontal="center" vertical="center" wrapText="1"/>
    </xf>
    <xf numFmtId="0" fontId="18" fillId="2" borderId="158" xfId="1" applyFont="1" applyFill="1" applyBorder="1" applyAlignment="1">
      <alignment horizontal="centerContinuous" vertical="center" wrapText="1"/>
    </xf>
    <xf numFmtId="0" fontId="38" fillId="2" borderId="172" xfId="0" applyFont="1" applyFill="1" applyBorder="1" applyAlignment="1">
      <alignment horizontal="centerContinuous" vertical="center"/>
    </xf>
    <xf numFmtId="0" fontId="18" fillId="4" borderId="173" xfId="1" applyFont="1" applyFill="1" applyBorder="1" applyAlignment="1">
      <alignment horizontal="centerContinuous" vertical="center"/>
    </xf>
    <xf numFmtId="0" fontId="24" fillId="4" borderId="173" xfId="1" applyFont="1" applyFill="1" applyBorder="1" applyAlignment="1">
      <alignment horizontal="centerContinuous" vertical="center"/>
    </xf>
    <xf numFmtId="0" fontId="18" fillId="4" borderId="174" xfId="1" applyFont="1" applyFill="1" applyBorder="1" applyAlignment="1">
      <alignment horizontal="centerContinuous" vertical="center"/>
    </xf>
    <xf numFmtId="0" fontId="24" fillId="4" borderId="175" xfId="1" applyFont="1" applyFill="1" applyBorder="1" applyAlignment="1">
      <alignment horizontal="centerContinuous" vertical="center"/>
    </xf>
    <xf numFmtId="0" fontId="0" fillId="0" borderId="116" xfId="0" applyBorder="1" applyAlignment="1">
      <alignment vertical="center"/>
    </xf>
    <xf numFmtId="164" fontId="26" fillId="0" borderId="178" xfId="1" applyNumberFormat="1" applyFont="1" applyBorder="1" applyAlignment="1">
      <alignment vertical="center"/>
    </xf>
    <xf numFmtId="164" fontId="26" fillId="0" borderId="179" xfId="1" applyNumberFormat="1" applyFont="1" applyBorder="1" applyAlignment="1">
      <alignment vertical="center"/>
    </xf>
    <xf numFmtId="164" fontId="26" fillId="0" borderId="137" xfId="1" applyNumberFormat="1" applyFont="1" applyBorder="1" applyAlignment="1">
      <alignment vertical="center"/>
    </xf>
    <xf numFmtId="10" fontId="26" fillId="0" borderId="180" xfId="1" applyNumberFormat="1" applyFont="1" applyBorder="1" applyAlignment="1">
      <alignment horizontal="center" vertical="center"/>
    </xf>
    <xf numFmtId="0" fontId="14" fillId="0" borderId="151" xfId="1" applyFont="1" applyBorder="1" applyAlignment="1">
      <alignment vertical="center"/>
    </xf>
    <xf numFmtId="0" fontId="24" fillId="0" borderId="181" xfId="1" applyFont="1" applyBorder="1" applyAlignment="1">
      <alignment vertical="center"/>
    </xf>
    <xf numFmtId="0" fontId="14" fillId="0" borderId="54" xfId="1" applyFont="1" applyBorder="1" applyAlignment="1">
      <alignment horizontal="centerContinuous" vertical="center" wrapText="1"/>
    </xf>
    <xf numFmtId="10" fontId="18" fillId="0" borderId="131" xfId="1" applyNumberFormat="1" applyFont="1" applyBorder="1" applyAlignment="1">
      <alignment horizontal="center" vertical="center"/>
    </xf>
    <xf numFmtId="0" fontId="9" fillId="0" borderId="164" xfId="1" applyFont="1" applyBorder="1" applyAlignment="1">
      <alignment horizontal="centerContinuous" vertical="center" wrapText="1"/>
    </xf>
    <xf numFmtId="0" fontId="9" fillId="0" borderId="182" xfId="1" applyFont="1" applyBorder="1" applyAlignment="1">
      <alignment horizontal="centerContinuous" vertical="center" wrapText="1"/>
    </xf>
    <xf numFmtId="0" fontId="8" fillId="0" borderId="183" xfId="1" applyFont="1" applyBorder="1" applyAlignment="1">
      <alignment horizontal="centerContinuous" wrapText="1"/>
    </xf>
    <xf numFmtId="0" fontId="29" fillId="0" borderId="167" xfId="1" quotePrefix="1" applyFont="1" applyBorder="1" applyAlignment="1">
      <alignment horizontal="center" vertical="center"/>
    </xf>
    <xf numFmtId="0" fontId="29" fillId="0" borderId="113" xfId="1" applyFont="1" applyBorder="1" applyAlignment="1">
      <alignment vertical="center" wrapText="1"/>
    </xf>
    <xf numFmtId="10" fontId="29" fillId="0" borderId="184" xfId="1" applyNumberFormat="1" applyFont="1" applyBorder="1" applyAlignment="1">
      <alignment horizontal="center" vertical="center"/>
    </xf>
    <xf numFmtId="0" fontId="29" fillId="0" borderId="151" xfId="1" quotePrefix="1" applyFont="1" applyBorder="1" applyAlignment="1">
      <alignment horizontal="center" vertical="center"/>
    </xf>
    <xf numFmtId="0" fontId="29" fillId="0" borderId="116" xfId="1" quotePrefix="1" applyFont="1" applyBorder="1" applyAlignment="1">
      <alignment horizontal="center" vertical="center"/>
    </xf>
    <xf numFmtId="10" fontId="29" fillId="0" borderId="185" xfId="1" applyNumberFormat="1" applyFont="1" applyBorder="1" applyAlignment="1">
      <alignment horizontal="center" vertical="center"/>
    </xf>
    <xf numFmtId="0" fontId="13" fillId="5" borderId="169" xfId="1" applyFont="1" applyFill="1" applyBorder="1" applyAlignment="1">
      <alignment horizontal="centerContinuous" vertical="center" wrapText="1"/>
    </xf>
    <xf numFmtId="0" fontId="13" fillId="5" borderId="150" xfId="1" applyFont="1" applyFill="1" applyBorder="1" applyAlignment="1">
      <alignment horizontal="centerContinuous" vertical="center" wrapText="1"/>
    </xf>
    <xf numFmtId="164" fontId="13" fillId="5" borderId="186" xfId="1" applyNumberFormat="1" applyFont="1" applyFill="1" applyBorder="1" applyAlignment="1">
      <alignment vertical="center"/>
    </xf>
    <xf numFmtId="164" fontId="13" fillId="5" borderId="138" xfId="1" applyNumberFormat="1" applyFont="1" applyFill="1" applyBorder="1" applyAlignment="1">
      <alignment vertical="center"/>
    </xf>
    <xf numFmtId="164" fontId="13" fillId="4" borderId="187" xfId="1" applyNumberFormat="1" applyFont="1" applyFill="1" applyBorder="1" applyAlignment="1">
      <alignment vertical="center"/>
    </xf>
    <xf numFmtId="10" fontId="13" fillId="6" borderId="188" xfId="1" applyNumberFormat="1" applyFont="1" applyFill="1" applyBorder="1" applyAlignment="1">
      <alignment horizontal="center" vertical="center"/>
    </xf>
    <xf numFmtId="0" fontId="27" fillId="0" borderId="171" xfId="1" quotePrefix="1" applyFont="1" applyBorder="1" applyAlignment="1">
      <alignment horizontal="center" vertical="center"/>
    </xf>
    <xf numFmtId="10" fontId="29" fillId="0" borderId="189" xfId="1" applyNumberFormat="1" applyFont="1" applyBorder="1" applyAlignment="1">
      <alignment horizontal="center" vertical="center"/>
    </xf>
    <xf numFmtId="0" fontId="14" fillId="4" borderId="190" xfId="1" applyFont="1" applyFill="1" applyBorder="1" applyAlignment="1">
      <alignment horizontal="centerContinuous" vertical="center" wrapText="1"/>
    </xf>
    <xf numFmtId="0" fontId="14" fillId="4" borderId="191" xfId="1" applyFont="1" applyFill="1" applyBorder="1" applyAlignment="1">
      <alignment horizontal="centerContinuous" vertical="center" wrapText="1"/>
    </xf>
    <xf numFmtId="164" fontId="14" fillId="4" borderId="192" xfId="1" applyNumberFormat="1" applyFont="1" applyFill="1" applyBorder="1" applyAlignment="1">
      <alignment vertical="center"/>
    </xf>
    <xf numFmtId="164" fontId="14" fillId="4" borderId="193" xfId="1" applyNumberFormat="1" applyFont="1" applyFill="1" applyBorder="1" applyAlignment="1">
      <alignment vertical="center"/>
    </xf>
    <xf numFmtId="164" fontId="14" fillId="4" borderId="194" xfId="1" applyNumberFormat="1" applyFont="1" applyFill="1" applyBorder="1" applyAlignment="1">
      <alignment vertical="center"/>
    </xf>
    <xf numFmtId="10" fontId="14" fillId="2" borderId="195" xfId="1" applyNumberFormat="1" applyFont="1" applyFill="1" applyBorder="1" applyAlignment="1">
      <alignment horizontal="center" vertical="center"/>
    </xf>
    <xf numFmtId="164" fontId="32" fillId="0" borderId="0" xfId="1" applyNumberFormat="1" applyFont="1"/>
    <xf numFmtId="0" fontId="10" fillId="4" borderId="158" xfId="1" applyFont="1" applyFill="1" applyBorder="1" applyAlignment="1">
      <alignment horizontal="centerContinuous" vertical="center" wrapText="1"/>
    </xf>
    <xf numFmtId="0" fontId="8" fillId="4" borderId="196" xfId="1" applyFont="1" applyFill="1" applyBorder="1" applyAlignment="1">
      <alignment horizontal="centerContinuous" vertical="center" wrapText="1"/>
    </xf>
    <xf numFmtId="0" fontId="13" fillId="4" borderId="197" xfId="1" applyFont="1" applyFill="1" applyBorder="1" applyAlignment="1">
      <alignment horizontal="centerContinuous" vertical="center" wrapText="1"/>
    </xf>
    <xf numFmtId="0" fontId="33" fillId="0" borderId="115" xfId="1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37" fillId="0" borderId="133" xfId="1" applyFont="1" applyBorder="1" applyAlignment="1">
      <alignment horizontal="center" vertical="center" wrapText="1"/>
    </xf>
    <xf numFmtId="0" fontId="31" fillId="0" borderId="133" xfId="1" applyFont="1" applyBorder="1" applyAlignment="1">
      <alignment horizontal="center" vertical="center" wrapText="1"/>
    </xf>
    <xf numFmtId="0" fontId="31" fillId="0" borderId="134" xfId="1" applyFont="1" applyBorder="1" applyAlignment="1">
      <alignment horizontal="center" vertical="center" wrapText="1"/>
    </xf>
    <xf numFmtId="0" fontId="31" fillId="10" borderId="133" xfId="1" applyFont="1" applyFill="1" applyBorder="1" applyAlignment="1">
      <alignment horizontal="center" vertical="center" wrapText="1"/>
    </xf>
    <xf numFmtId="0" fontId="31" fillId="8" borderId="135" xfId="1" applyFont="1" applyFill="1" applyBorder="1" applyAlignment="1">
      <alignment horizontal="center" vertical="center" wrapText="1"/>
    </xf>
    <xf numFmtId="0" fontId="37" fillId="0" borderId="120" xfId="1" quotePrefix="1" applyFont="1" applyBorder="1" applyAlignment="1">
      <alignment horizontal="center" vertical="center" wrapText="1"/>
    </xf>
    <xf numFmtId="10" fontId="31" fillId="0" borderId="120" xfId="1" quotePrefix="1" applyNumberFormat="1" applyFont="1" applyBorder="1" applyAlignment="1">
      <alignment horizontal="center" vertical="center" wrapText="1"/>
    </xf>
    <xf numFmtId="0" fontId="31" fillId="0" borderId="120" xfId="1" quotePrefix="1" applyFont="1" applyBorder="1" applyAlignment="1">
      <alignment horizontal="center" vertical="center" wrapText="1"/>
    </xf>
    <xf numFmtId="0" fontId="31" fillId="10" borderId="120" xfId="1" quotePrefix="1" applyFont="1" applyFill="1" applyBorder="1" applyAlignment="1">
      <alignment horizontal="center" vertical="center" wrapText="1"/>
    </xf>
    <xf numFmtId="0" fontId="33" fillId="4" borderId="1" xfId="1" applyFont="1" applyFill="1" applyBorder="1" applyAlignment="1">
      <alignment horizontal="center" vertical="center"/>
    </xf>
    <xf numFmtId="4" fontId="47" fillId="11" borderId="198" xfId="1" applyNumberFormat="1" applyFont="1" applyFill="1" applyBorder="1" applyAlignment="1">
      <alignment horizontal="centerContinuous" vertical="center" wrapText="1"/>
    </xf>
    <xf numFmtId="4" fontId="47" fillId="11" borderId="199" xfId="1" applyNumberFormat="1" applyFont="1" applyFill="1" applyBorder="1" applyAlignment="1">
      <alignment horizontal="centerContinuous" vertical="center" wrapText="1"/>
    </xf>
    <xf numFmtId="164" fontId="47" fillId="11" borderId="200" xfId="1" applyNumberFormat="1" applyFont="1" applyFill="1" applyBorder="1" applyAlignment="1">
      <alignment horizontal="centerContinuous" vertical="center"/>
    </xf>
    <xf numFmtId="0" fontId="8" fillId="0" borderId="0" xfId="1" applyFont="1" applyAlignment="1">
      <alignment horizontal="right"/>
    </xf>
    <xf numFmtId="0" fontId="33" fillId="8" borderId="54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55" xfId="0" applyBorder="1" applyAlignment="1">
      <alignment vertical="center"/>
    </xf>
    <xf numFmtId="0" fontId="28" fillId="0" borderId="0" xfId="1" applyFont="1" applyAlignment="1">
      <alignment horizontal="left" vertical="center" wrapText="1" indent="1"/>
    </xf>
    <xf numFmtId="0" fontId="28" fillId="0" borderId="0" xfId="1" applyFont="1" applyAlignment="1">
      <alignment horizontal="left" indent="1"/>
    </xf>
    <xf numFmtId="0" fontId="9" fillId="4" borderId="158" xfId="1" applyFont="1" applyFill="1" applyBorder="1" applyAlignment="1">
      <alignment horizontal="center" vertical="center" wrapText="1"/>
    </xf>
    <xf numFmtId="0" fontId="2" fillId="0" borderId="159" xfId="1" applyBorder="1" applyAlignment="1">
      <alignment horizontal="center" vertical="center"/>
    </xf>
    <xf numFmtId="0" fontId="2" fillId="0" borderId="116" xfId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8" fillId="2" borderId="176" xfId="1" applyFont="1" applyFill="1" applyBorder="1" applyAlignment="1">
      <alignment horizontal="center" vertical="center" wrapText="1"/>
    </xf>
    <xf numFmtId="0" fontId="8" fillId="2" borderId="189" xfId="1" applyFont="1" applyFill="1" applyBorder="1" applyAlignment="1">
      <alignment horizontal="center" vertical="center" wrapText="1"/>
    </xf>
    <xf numFmtId="165" fontId="18" fillId="2" borderId="176" xfId="1" applyNumberFormat="1" applyFont="1" applyFill="1" applyBorder="1" applyAlignment="1">
      <alignment horizontal="center" vertical="center" wrapText="1"/>
    </xf>
    <xf numFmtId="0" fontId="0" fillId="0" borderId="177" xfId="0" applyBorder="1" applyAlignment="1">
      <alignment horizontal="center" vertical="center" wrapText="1"/>
    </xf>
    <xf numFmtId="14" fontId="8" fillId="0" borderId="0" xfId="1" applyNumberFormat="1" applyFont="1" applyAlignment="1">
      <alignment horizontal="center"/>
    </xf>
    <xf numFmtId="0" fontId="0" fillId="0" borderId="0" xfId="0" applyAlignment="1">
      <alignment horizontal="center"/>
    </xf>
  </cellXfs>
  <cellStyles count="13">
    <cellStyle name="10BOLD" xfId="2" xr:uid="{00000000-0005-0000-0000-000000000000}"/>
    <cellStyle name="Millares 2" xfId="9" xr:uid="{00000000-0005-0000-0000-000001000000}"/>
    <cellStyle name="No-definido" xfId="3" xr:uid="{00000000-0005-0000-0000-000002000000}"/>
    <cellStyle name="Normal" xfId="0" builtinId="0"/>
    <cellStyle name="Normal 2" xfId="1" xr:uid="{00000000-0005-0000-0000-000004000000}"/>
    <cellStyle name="Normal 2 2" xfId="7" xr:uid="{00000000-0005-0000-0000-000005000000}"/>
    <cellStyle name="Normal 3" xfId="4" xr:uid="{00000000-0005-0000-0000-000006000000}"/>
    <cellStyle name="Normal 4" xfId="5" xr:uid="{00000000-0005-0000-0000-000007000000}"/>
    <cellStyle name="Normal 5" xfId="6" xr:uid="{00000000-0005-0000-0000-000008000000}"/>
    <cellStyle name="Normal 5 2" xfId="11" xr:uid="{985A1C32-94C9-434B-94B4-2023E2A78A88}"/>
    <cellStyle name="Normal 6" xfId="8" xr:uid="{00000000-0005-0000-0000-000009000000}"/>
    <cellStyle name="Normal 6 2" xfId="12" xr:uid="{C8761273-FADF-4C4B-9B9A-D01D7867F6A6}"/>
    <cellStyle name="Porcentaje 2" xfId="10" xr:uid="{00000000-0005-0000-0000-00000D000000}"/>
  </cellStyles>
  <dxfs count="0"/>
  <tableStyles count="1" defaultTableStyle="TableStyleMedium2" defaultPivotStyle="PivotStyleLight16">
    <tableStyle name="Invisible" pivot="0" table="0" count="0" xr9:uid="{BB87C38A-529F-4DB2-A04F-F879E5E79AD8}"/>
  </tableStyles>
  <colors>
    <mruColors>
      <color rgb="FFCCFFFF"/>
      <color rgb="FF000066"/>
      <color rgb="FF0000FF"/>
      <color rgb="FF99CCFF"/>
      <color rgb="FFCCECFF"/>
      <color rgb="FFFFFFCC"/>
      <color rgb="FFC0C0C0"/>
      <color rgb="FF66FF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142875</xdr:rowOff>
    </xdr:from>
    <xdr:to>
      <xdr:col>1</xdr:col>
      <xdr:colOff>2286000</xdr:colOff>
      <xdr:row>4</xdr:row>
      <xdr:rowOff>57150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7E42EE0F-F2CC-431B-8033-96E48523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42875"/>
          <a:ext cx="2000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2609850</xdr:colOff>
      <xdr:row>3</xdr:row>
      <xdr:rowOff>19050</xdr:rowOff>
    </xdr:from>
    <xdr:to>
      <xdr:col>7</xdr:col>
      <xdr:colOff>247650</xdr:colOff>
      <xdr:row>8</xdr:row>
      <xdr:rowOff>150495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E381E2F-C2D6-4232-8AB1-1DA81134A768}"/>
            </a:ext>
          </a:extLst>
        </xdr:cNvPr>
        <xdr:cNvSpPr txBox="1">
          <a:spLocks noChangeArrowheads="1"/>
        </xdr:cNvSpPr>
      </xdr:nvSpPr>
      <xdr:spPr bwMode="auto">
        <a:xfrm>
          <a:off x="2724150" y="628650"/>
          <a:ext cx="5381625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2025eKO LIKIDAZIOA / LIQUIDACIÓN 2025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8</xdr:col>
      <xdr:colOff>845820</xdr:colOff>
      <xdr:row>0</xdr:row>
      <xdr:rowOff>85725</xdr:rowOff>
    </xdr:from>
    <xdr:to>
      <xdr:col>11</xdr:col>
      <xdr:colOff>104775</xdr:colOff>
      <xdr:row>3</xdr:row>
      <xdr:rowOff>95250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B4EB7CF2-7CD4-421E-A124-FD3DBE72AEA3}"/>
            </a:ext>
          </a:extLst>
        </xdr:cNvPr>
        <xdr:cNvSpPr txBox="1">
          <a:spLocks noChangeArrowheads="1"/>
        </xdr:cNvSpPr>
      </xdr:nvSpPr>
      <xdr:spPr bwMode="auto">
        <a:xfrm>
          <a:off x="7901940" y="85725"/>
          <a:ext cx="2276475" cy="6267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6</xdr:col>
      <xdr:colOff>571500</xdr:colOff>
      <xdr:row>47</xdr:row>
      <xdr:rowOff>142786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E588577-C619-C35C-5450-5A875542B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12001500"/>
          <a:ext cx="7334250" cy="7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455295</xdr:colOff>
      <xdr:row>8</xdr:row>
      <xdr:rowOff>64770</xdr:rowOff>
    </xdr:from>
    <xdr:ext cx="5705475" cy="742949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836295" y="1543050"/>
          <a:ext cx="5705475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2025eKO LIKIDAZIOA / LIQUIDACION 2025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942975</xdr:colOff>
      <xdr:row>3</xdr:row>
      <xdr:rowOff>85725</xdr:rowOff>
    </xdr:from>
    <xdr:to>
      <xdr:col>6</xdr:col>
      <xdr:colOff>57150</xdr:colOff>
      <xdr:row>7</xdr:row>
      <xdr:rowOff>76200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429375" y="733425"/>
          <a:ext cx="24669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 flipV="1">
          <a:off x="612457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740092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 flipV="1">
          <a:off x="4762500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147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1809749</xdr:colOff>
      <xdr:row>4</xdr:row>
      <xdr:rowOff>114300</xdr:rowOff>
    </xdr:from>
    <xdr:to>
      <xdr:col>9</xdr:col>
      <xdr:colOff>390525</xdr:colOff>
      <xdr:row>8</xdr:row>
      <xdr:rowOff>152400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152649" y="762000"/>
          <a:ext cx="6267451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2025eKO LIKIDAZIOA / LIQUIDACIÓN 2025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561974</xdr:colOff>
      <xdr:row>0</xdr:row>
      <xdr:rowOff>0</xdr:rowOff>
    </xdr:from>
    <xdr:to>
      <xdr:col>11</xdr:col>
      <xdr:colOff>523875</xdr:colOff>
      <xdr:row>3</xdr:row>
      <xdr:rowOff>152400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7858124" y="0"/>
          <a:ext cx="25050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ShapeType="1"/>
        </xdr:cNvSpPr>
      </xdr:nvSpPr>
      <xdr:spPr bwMode="auto">
        <a:xfrm flipV="1">
          <a:off x="8143875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1</xdr:col>
      <xdr:colOff>2266950</xdr:colOff>
      <xdr:row>5</xdr:row>
      <xdr:rowOff>114300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9A13A5D9-D1D3-4E12-90AF-97C8A719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66675"/>
          <a:ext cx="25336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885825</xdr:colOff>
      <xdr:row>0</xdr:row>
      <xdr:rowOff>142875</xdr:rowOff>
    </xdr:from>
    <xdr:to>
      <xdr:col>9</xdr:col>
      <xdr:colOff>276225</xdr:colOff>
      <xdr:row>5</xdr:row>
      <xdr:rowOff>28575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2B645633-F466-4772-A34D-F4E0BFA7CAF5}"/>
            </a:ext>
          </a:extLst>
        </xdr:cNvPr>
        <xdr:cNvSpPr txBox="1">
          <a:spLocks noChangeArrowheads="1"/>
        </xdr:cNvSpPr>
      </xdr:nvSpPr>
      <xdr:spPr bwMode="auto">
        <a:xfrm>
          <a:off x="8162925" y="142875"/>
          <a:ext cx="2333625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962025</xdr:colOff>
      <xdr:row>19</xdr:row>
      <xdr:rowOff>95250</xdr:rowOff>
    </xdr:from>
    <xdr:to>
      <xdr:col>4</xdr:col>
      <xdr:colOff>962025</xdr:colOff>
      <xdr:row>22</xdr:row>
      <xdr:rowOff>0</xdr:rowOff>
    </xdr:to>
    <xdr:sp macro="" textlink="">
      <xdr:nvSpPr>
        <xdr:cNvPr id="4" name="Line 10">
          <a:extLst>
            <a:ext uri="{FF2B5EF4-FFF2-40B4-BE49-F238E27FC236}">
              <a16:creationId xmlns:a16="http://schemas.microsoft.com/office/drawing/2014/main" id="{C0C220BD-9DC0-4D63-A7D1-9E72AE40174B}"/>
            </a:ext>
          </a:extLst>
        </xdr:cNvPr>
        <xdr:cNvSpPr>
          <a:spLocks noChangeShapeType="1"/>
        </xdr:cNvSpPr>
      </xdr:nvSpPr>
      <xdr:spPr bwMode="auto">
        <a:xfrm flipV="1">
          <a:off x="7258050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2419350</xdr:colOff>
      <xdr:row>5</xdr:row>
      <xdr:rowOff>0</xdr:rowOff>
    </xdr:from>
    <xdr:to>
      <xdr:col>7</xdr:col>
      <xdr:colOff>476251</xdr:colOff>
      <xdr:row>9</xdr:row>
      <xdr:rowOff>133350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C8CB17B9-B9CB-4935-B2AD-2FEB0AAEB234}"/>
            </a:ext>
          </a:extLst>
        </xdr:cNvPr>
        <xdr:cNvSpPr txBox="1">
          <a:spLocks noChangeArrowheads="1"/>
        </xdr:cNvSpPr>
      </xdr:nvSpPr>
      <xdr:spPr bwMode="auto">
        <a:xfrm>
          <a:off x="2705100" y="809625"/>
          <a:ext cx="5381626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2025eko LIKIDAZIOA /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2025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971550</xdr:colOff>
      <xdr:row>18</xdr:row>
      <xdr:rowOff>47625</xdr:rowOff>
    </xdr:from>
    <xdr:to>
      <xdr:col>3</xdr:col>
      <xdr:colOff>971550</xdr:colOff>
      <xdr:row>20</xdr:row>
      <xdr:rowOff>47625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05CD20D-58A9-4B80-95A7-C2CF2FD6D7EB}"/>
            </a:ext>
          </a:extLst>
        </xdr:cNvPr>
        <xdr:cNvSpPr>
          <a:spLocks noChangeShapeType="1"/>
        </xdr:cNvSpPr>
      </xdr:nvSpPr>
      <xdr:spPr bwMode="auto">
        <a:xfrm flipV="1">
          <a:off x="6324600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0</xdr:row>
      <xdr:rowOff>38100</xdr:rowOff>
    </xdr:from>
    <xdr:to>
      <xdr:col>7</xdr:col>
      <xdr:colOff>866775</xdr:colOff>
      <xdr:row>4</xdr:row>
      <xdr:rowOff>28575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ED6C0AD5-4F00-4EC4-9B78-3B9448C232C2}"/>
            </a:ext>
          </a:extLst>
        </xdr:cNvPr>
        <xdr:cNvSpPr txBox="1">
          <a:spLocks noChangeArrowheads="1"/>
        </xdr:cNvSpPr>
      </xdr:nvSpPr>
      <xdr:spPr bwMode="auto">
        <a:xfrm>
          <a:off x="5581650" y="38100"/>
          <a:ext cx="26384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38100</xdr:colOff>
      <xdr:row>0</xdr:row>
      <xdr:rowOff>57150</xdr:rowOff>
    </xdr:from>
    <xdr:to>
      <xdr:col>1</xdr:col>
      <xdr:colOff>1914525</xdr:colOff>
      <xdr:row>4</xdr:row>
      <xdr:rowOff>133350</xdr:rowOff>
    </xdr:to>
    <xdr:pic>
      <xdr:nvPicPr>
        <xdr:cNvPr id="4" name="Picture 8">
          <a:extLst>
            <a:ext uri="{FF2B5EF4-FFF2-40B4-BE49-F238E27FC236}">
              <a16:creationId xmlns:a16="http://schemas.microsoft.com/office/drawing/2014/main" id="{84983F71-172D-432B-9D5A-E13376C4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1266824</xdr:colOff>
      <xdr:row>4</xdr:row>
      <xdr:rowOff>104775</xdr:rowOff>
    </xdr:from>
    <xdr:to>
      <xdr:col>6</xdr:col>
      <xdr:colOff>295274</xdr:colOff>
      <xdr:row>9</xdr:row>
      <xdr:rowOff>9525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70C934C6-2CE2-489B-BA8E-E4477697AC0E}"/>
            </a:ext>
          </a:extLst>
        </xdr:cNvPr>
        <xdr:cNvSpPr txBox="1">
          <a:spLocks noChangeArrowheads="1"/>
        </xdr:cNvSpPr>
      </xdr:nvSpPr>
      <xdr:spPr bwMode="auto">
        <a:xfrm>
          <a:off x="1533524" y="752475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2025eko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LIKIDAZIOA /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2025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5.bin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7F63A-8B1A-4DAC-A934-473CB41125B4}">
  <sheetPr>
    <pageSetUpPr fitToPage="1"/>
  </sheetPr>
  <dimension ref="A1:L77"/>
  <sheetViews>
    <sheetView showGridLines="0" showZeros="0" tabSelected="1" workbookViewId="0"/>
  </sheetViews>
  <sheetFormatPr baseColWidth="10" defaultRowHeight="12.75" x14ac:dyDescent="0.2"/>
  <cols>
    <col min="1" max="1" width="1.7109375" style="2" customWidth="1"/>
    <col min="2" max="2" width="42.5703125" style="2" customWidth="1"/>
    <col min="3" max="11" width="14.7109375" style="2" customWidth="1"/>
    <col min="12" max="12" width="14.85546875" style="2" customWidth="1"/>
    <col min="13" max="255" width="11.42578125" style="2"/>
    <col min="256" max="256" width="1.140625" style="2" customWidth="1"/>
    <col min="257" max="257" width="1.7109375" style="2" customWidth="1"/>
    <col min="258" max="258" width="60" style="2" customWidth="1"/>
    <col min="259" max="262" width="14.7109375" style="2" customWidth="1"/>
    <col min="263" max="264" width="14.85546875" style="2" customWidth="1"/>
    <col min="265" max="265" width="1.7109375" style="2" customWidth="1"/>
    <col min="266" max="266" width="18.42578125" style="2" bestFit="1" customWidth="1"/>
    <col min="267" max="511" width="11.42578125" style="2"/>
    <col min="512" max="512" width="1.140625" style="2" customWidth="1"/>
    <col min="513" max="513" width="1.7109375" style="2" customWidth="1"/>
    <col min="514" max="514" width="60" style="2" customWidth="1"/>
    <col min="515" max="518" width="14.7109375" style="2" customWidth="1"/>
    <col min="519" max="520" width="14.85546875" style="2" customWidth="1"/>
    <col min="521" max="521" width="1.7109375" style="2" customWidth="1"/>
    <col min="522" max="522" width="18.42578125" style="2" bestFit="1" customWidth="1"/>
    <col min="523" max="767" width="11.42578125" style="2"/>
    <col min="768" max="768" width="1.140625" style="2" customWidth="1"/>
    <col min="769" max="769" width="1.7109375" style="2" customWidth="1"/>
    <col min="770" max="770" width="60" style="2" customWidth="1"/>
    <col min="771" max="774" width="14.7109375" style="2" customWidth="1"/>
    <col min="775" max="776" width="14.85546875" style="2" customWidth="1"/>
    <col min="777" max="777" width="1.7109375" style="2" customWidth="1"/>
    <col min="778" max="778" width="18.42578125" style="2" bestFit="1" customWidth="1"/>
    <col min="779" max="1023" width="11.42578125" style="2"/>
    <col min="1024" max="1024" width="1.140625" style="2" customWidth="1"/>
    <col min="1025" max="1025" width="1.7109375" style="2" customWidth="1"/>
    <col min="1026" max="1026" width="60" style="2" customWidth="1"/>
    <col min="1027" max="1030" width="14.7109375" style="2" customWidth="1"/>
    <col min="1031" max="1032" width="14.85546875" style="2" customWidth="1"/>
    <col min="1033" max="1033" width="1.7109375" style="2" customWidth="1"/>
    <col min="1034" max="1034" width="18.42578125" style="2" bestFit="1" customWidth="1"/>
    <col min="1035" max="1279" width="11.42578125" style="2"/>
    <col min="1280" max="1280" width="1.140625" style="2" customWidth="1"/>
    <col min="1281" max="1281" width="1.7109375" style="2" customWidth="1"/>
    <col min="1282" max="1282" width="60" style="2" customWidth="1"/>
    <col min="1283" max="1286" width="14.7109375" style="2" customWidth="1"/>
    <col min="1287" max="1288" width="14.85546875" style="2" customWidth="1"/>
    <col min="1289" max="1289" width="1.7109375" style="2" customWidth="1"/>
    <col min="1290" max="1290" width="18.42578125" style="2" bestFit="1" customWidth="1"/>
    <col min="1291" max="1535" width="11.42578125" style="2"/>
    <col min="1536" max="1536" width="1.140625" style="2" customWidth="1"/>
    <col min="1537" max="1537" width="1.7109375" style="2" customWidth="1"/>
    <col min="1538" max="1538" width="60" style="2" customWidth="1"/>
    <col min="1539" max="1542" width="14.7109375" style="2" customWidth="1"/>
    <col min="1543" max="1544" width="14.85546875" style="2" customWidth="1"/>
    <col min="1545" max="1545" width="1.7109375" style="2" customWidth="1"/>
    <col min="1546" max="1546" width="18.42578125" style="2" bestFit="1" customWidth="1"/>
    <col min="1547" max="1791" width="11.42578125" style="2"/>
    <col min="1792" max="1792" width="1.140625" style="2" customWidth="1"/>
    <col min="1793" max="1793" width="1.7109375" style="2" customWidth="1"/>
    <col min="1794" max="1794" width="60" style="2" customWidth="1"/>
    <col min="1795" max="1798" width="14.7109375" style="2" customWidth="1"/>
    <col min="1799" max="1800" width="14.85546875" style="2" customWidth="1"/>
    <col min="1801" max="1801" width="1.7109375" style="2" customWidth="1"/>
    <col min="1802" max="1802" width="18.42578125" style="2" bestFit="1" customWidth="1"/>
    <col min="1803" max="2047" width="11.42578125" style="2"/>
    <col min="2048" max="2048" width="1.140625" style="2" customWidth="1"/>
    <col min="2049" max="2049" width="1.7109375" style="2" customWidth="1"/>
    <col min="2050" max="2050" width="60" style="2" customWidth="1"/>
    <col min="2051" max="2054" width="14.7109375" style="2" customWidth="1"/>
    <col min="2055" max="2056" width="14.85546875" style="2" customWidth="1"/>
    <col min="2057" max="2057" width="1.7109375" style="2" customWidth="1"/>
    <col min="2058" max="2058" width="18.42578125" style="2" bestFit="1" customWidth="1"/>
    <col min="2059" max="2303" width="11.42578125" style="2"/>
    <col min="2304" max="2304" width="1.140625" style="2" customWidth="1"/>
    <col min="2305" max="2305" width="1.7109375" style="2" customWidth="1"/>
    <col min="2306" max="2306" width="60" style="2" customWidth="1"/>
    <col min="2307" max="2310" width="14.7109375" style="2" customWidth="1"/>
    <col min="2311" max="2312" width="14.85546875" style="2" customWidth="1"/>
    <col min="2313" max="2313" width="1.7109375" style="2" customWidth="1"/>
    <col min="2314" max="2314" width="18.42578125" style="2" bestFit="1" customWidth="1"/>
    <col min="2315" max="2559" width="11.42578125" style="2"/>
    <col min="2560" max="2560" width="1.140625" style="2" customWidth="1"/>
    <col min="2561" max="2561" width="1.7109375" style="2" customWidth="1"/>
    <col min="2562" max="2562" width="60" style="2" customWidth="1"/>
    <col min="2563" max="2566" width="14.7109375" style="2" customWidth="1"/>
    <col min="2567" max="2568" width="14.85546875" style="2" customWidth="1"/>
    <col min="2569" max="2569" width="1.7109375" style="2" customWidth="1"/>
    <col min="2570" max="2570" width="18.42578125" style="2" bestFit="1" customWidth="1"/>
    <col min="2571" max="2815" width="11.42578125" style="2"/>
    <col min="2816" max="2816" width="1.140625" style="2" customWidth="1"/>
    <col min="2817" max="2817" width="1.7109375" style="2" customWidth="1"/>
    <col min="2818" max="2818" width="60" style="2" customWidth="1"/>
    <col min="2819" max="2822" width="14.7109375" style="2" customWidth="1"/>
    <col min="2823" max="2824" width="14.85546875" style="2" customWidth="1"/>
    <col min="2825" max="2825" width="1.7109375" style="2" customWidth="1"/>
    <col min="2826" max="2826" width="18.42578125" style="2" bestFit="1" customWidth="1"/>
    <col min="2827" max="3071" width="11.42578125" style="2"/>
    <col min="3072" max="3072" width="1.140625" style="2" customWidth="1"/>
    <col min="3073" max="3073" width="1.7109375" style="2" customWidth="1"/>
    <col min="3074" max="3074" width="60" style="2" customWidth="1"/>
    <col min="3075" max="3078" width="14.7109375" style="2" customWidth="1"/>
    <col min="3079" max="3080" width="14.85546875" style="2" customWidth="1"/>
    <col min="3081" max="3081" width="1.7109375" style="2" customWidth="1"/>
    <col min="3082" max="3082" width="18.42578125" style="2" bestFit="1" customWidth="1"/>
    <col min="3083" max="3327" width="11.42578125" style="2"/>
    <col min="3328" max="3328" width="1.140625" style="2" customWidth="1"/>
    <col min="3329" max="3329" width="1.7109375" style="2" customWidth="1"/>
    <col min="3330" max="3330" width="60" style="2" customWidth="1"/>
    <col min="3331" max="3334" width="14.7109375" style="2" customWidth="1"/>
    <col min="3335" max="3336" width="14.85546875" style="2" customWidth="1"/>
    <col min="3337" max="3337" width="1.7109375" style="2" customWidth="1"/>
    <col min="3338" max="3338" width="18.42578125" style="2" bestFit="1" customWidth="1"/>
    <col min="3339" max="3583" width="11.42578125" style="2"/>
    <col min="3584" max="3584" width="1.140625" style="2" customWidth="1"/>
    <col min="3585" max="3585" width="1.7109375" style="2" customWidth="1"/>
    <col min="3586" max="3586" width="60" style="2" customWidth="1"/>
    <col min="3587" max="3590" width="14.7109375" style="2" customWidth="1"/>
    <col min="3591" max="3592" width="14.85546875" style="2" customWidth="1"/>
    <col min="3593" max="3593" width="1.7109375" style="2" customWidth="1"/>
    <col min="3594" max="3594" width="18.42578125" style="2" bestFit="1" customWidth="1"/>
    <col min="3595" max="3839" width="11.42578125" style="2"/>
    <col min="3840" max="3840" width="1.140625" style="2" customWidth="1"/>
    <col min="3841" max="3841" width="1.7109375" style="2" customWidth="1"/>
    <col min="3842" max="3842" width="60" style="2" customWidth="1"/>
    <col min="3843" max="3846" width="14.7109375" style="2" customWidth="1"/>
    <col min="3847" max="3848" width="14.85546875" style="2" customWidth="1"/>
    <col min="3849" max="3849" width="1.7109375" style="2" customWidth="1"/>
    <col min="3850" max="3850" width="18.42578125" style="2" bestFit="1" customWidth="1"/>
    <col min="3851" max="4095" width="11.42578125" style="2"/>
    <col min="4096" max="4096" width="1.140625" style="2" customWidth="1"/>
    <col min="4097" max="4097" width="1.7109375" style="2" customWidth="1"/>
    <col min="4098" max="4098" width="60" style="2" customWidth="1"/>
    <col min="4099" max="4102" width="14.7109375" style="2" customWidth="1"/>
    <col min="4103" max="4104" width="14.85546875" style="2" customWidth="1"/>
    <col min="4105" max="4105" width="1.7109375" style="2" customWidth="1"/>
    <col min="4106" max="4106" width="18.42578125" style="2" bestFit="1" customWidth="1"/>
    <col min="4107" max="4351" width="11.42578125" style="2"/>
    <col min="4352" max="4352" width="1.140625" style="2" customWidth="1"/>
    <col min="4353" max="4353" width="1.7109375" style="2" customWidth="1"/>
    <col min="4354" max="4354" width="60" style="2" customWidth="1"/>
    <col min="4355" max="4358" width="14.7109375" style="2" customWidth="1"/>
    <col min="4359" max="4360" width="14.85546875" style="2" customWidth="1"/>
    <col min="4361" max="4361" width="1.7109375" style="2" customWidth="1"/>
    <col min="4362" max="4362" width="18.42578125" style="2" bestFit="1" customWidth="1"/>
    <col min="4363" max="4607" width="11.42578125" style="2"/>
    <col min="4608" max="4608" width="1.140625" style="2" customWidth="1"/>
    <col min="4609" max="4609" width="1.7109375" style="2" customWidth="1"/>
    <col min="4610" max="4610" width="60" style="2" customWidth="1"/>
    <col min="4611" max="4614" width="14.7109375" style="2" customWidth="1"/>
    <col min="4615" max="4616" width="14.85546875" style="2" customWidth="1"/>
    <col min="4617" max="4617" width="1.7109375" style="2" customWidth="1"/>
    <col min="4618" max="4618" width="18.42578125" style="2" bestFit="1" customWidth="1"/>
    <col min="4619" max="4863" width="11.42578125" style="2"/>
    <col min="4864" max="4864" width="1.140625" style="2" customWidth="1"/>
    <col min="4865" max="4865" width="1.7109375" style="2" customWidth="1"/>
    <col min="4866" max="4866" width="60" style="2" customWidth="1"/>
    <col min="4867" max="4870" width="14.7109375" style="2" customWidth="1"/>
    <col min="4871" max="4872" width="14.85546875" style="2" customWidth="1"/>
    <col min="4873" max="4873" width="1.7109375" style="2" customWidth="1"/>
    <col min="4874" max="4874" width="18.42578125" style="2" bestFit="1" customWidth="1"/>
    <col min="4875" max="5119" width="11.42578125" style="2"/>
    <col min="5120" max="5120" width="1.140625" style="2" customWidth="1"/>
    <col min="5121" max="5121" width="1.7109375" style="2" customWidth="1"/>
    <col min="5122" max="5122" width="60" style="2" customWidth="1"/>
    <col min="5123" max="5126" width="14.7109375" style="2" customWidth="1"/>
    <col min="5127" max="5128" width="14.85546875" style="2" customWidth="1"/>
    <col min="5129" max="5129" width="1.7109375" style="2" customWidth="1"/>
    <col min="5130" max="5130" width="18.42578125" style="2" bestFit="1" customWidth="1"/>
    <col min="5131" max="5375" width="11.42578125" style="2"/>
    <col min="5376" max="5376" width="1.140625" style="2" customWidth="1"/>
    <col min="5377" max="5377" width="1.7109375" style="2" customWidth="1"/>
    <col min="5378" max="5378" width="60" style="2" customWidth="1"/>
    <col min="5379" max="5382" width="14.7109375" style="2" customWidth="1"/>
    <col min="5383" max="5384" width="14.85546875" style="2" customWidth="1"/>
    <col min="5385" max="5385" width="1.7109375" style="2" customWidth="1"/>
    <col min="5386" max="5386" width="18.42578125" style="2" bestFit="1" customWidth="1"/>
    <col min="5387" max="5631" width="11.42578125" style="2"/>
    <col min="5632" max="5632" width="1.140625" style="2" customWidth="1"/>
    <col min="5633" max="5633" width="1.7109375" style="2" customWidth="1"/>
    <col min="5634" max="5634" width="60" style="2" customWidth="1"/>
    <col min="5635" max="5638" width="14.7109375" style="2" customWidth="1"/>
    <col min="5639" max="5640" width="14.85546875" style="2" customWidth="1"/>
    <col min="5641" max="5641" width="1.7109375" style="2" customWidth="1"/>
    <col min="5642" max="5642" width="18.42578125" style="2" bestFit="1" customWidth="1"/>
    <col min="5643" max="5887" width="11.42578125" style="2"/>
    <col min="5888" max="5888" width="1.140625" style="2" customWidth="1"/>
    <col min="5889" max="5889" width="1.7109375" style="2" customWidth="1"/>
    <col min="5890" max="5890" width="60" style="2" customWidth="1"/>
    <col min="5891" max="5894" width="14.7109375" style="2" customWidth="1"/>
    <col min="5895" max="5896" width="14.85546875" style="2" customWidth="1"/>
    <col min="5897" max="5897" width="1.7109375" style="2" customWidth="1"/>
    <col min="5898" max="5898" width="18.42578125" style="2" bestFit="1" customWidth="1"/>
    <col min="5899" max="6143" width="11.42578125" style="2"/>
    <col min="6144" max="6144" width="1.140625" style="2" customWidth="1"/>
    <col min="6145" max="6145" width="1.7109375" style="2" customWidth="1"/>
    <col min="6146" max="6146" width="60" style="2" customWidth="1"/>
    <col min="6147" max="6150" width="14.7109375" style="2" customWidth="1"/>
    <col min="6151" max="6152" width="14.85546875" style="2" customWidth="1"/>
    <col min="6153" max="6153" width="1.7109375" style="2" customWidth="1"/>
    <col min="6154" max="6154" width="18.42578125" style="2" bestFit="1" customWidth="1"/>
    <col min="6155" max="6399" width="11.42578125" style="2"/>
    <col min="6400" max="6400" width="1.140625" style="2" customWidth="1"/>
    <col min="6401" max="6401" width="1.7109375" style="2" customWidth="1"/>
    <col min="6402" max="6402" width="60" style="2" customWidth="1"/>
    <col min="6403" max="6406" width="14.7109375" style="2" customWidth="1"/>
    <col min="6407" max="6408" width="14.85546875" style="2" customWidth="1"/>
    <col min="6409" max="6409" width="1.7109375" style="2" customWidth="1"/>
    <col min="6410" max="6410" width="18.42578125" style="2" bestFit="1" customWidth="1"/>
    <col min="6411" max="6655" width="11.42578125" style="2"/>
    <col min="6656" max="6656" width="1.140625" style="2" customWidth="1"/>
    <col min="6657" max="6657" width="1.7109375" style="2" customWidth="1"/>
    <col min="6658" max="6658" width="60" style="2" customWidth="1"/>
    <col min="6659" max="6662" width="14.7109375" style="2" customWidth="1"/>
    <col min="6663" max="6664" width="14.85546875" style="2" customWidth="1"/>
    <col min="6665" max="6665" width="1.7109375" style="2" customWidth="1"/>
    <col min="6666" max="6666" width="18.42578125" style="2" bestFit="1" customWidth="1"/>
    <col min="6667" max="6911" width="11.42578125" style="2"/>
    <col min="6912" max="6912" width="1.140625" style="2" customWidth="1"/>
    <col min="6913" max="6913" width="1.7109375" style="2" customWidth="1"/>
    <col min="6914" max="6914" width="60" style="2" customWidth="1"/>
    <col min="6915" max="6918" width="14.7109375" style="2" customWidth="1"/>
    <col min="6919" max="6920" width="14.85546875" style="2" customWidth="1"/>
    <col min="6921" max="6921" width="1.7109375" style="2" customWidth="1"/>
    <col min="6922" max="6922" width="18.42578125" style="2" bestFit="1" customWidth="1"/>
    <col min="6923" max="7167" width="11.42578125" style="2"/>
    <col min="7168" max="7168" width="1.140625" style="2" customWidth="1"/>
    <col min="7169" max="7169" width="1.7109375" style="2" customWidth="1"/>
    <col min="7170" max="7170" width="60" style="2" customWidth="1"/>
    <col min="7171" max="7174" width="14.7109375" style="2" customWidth="1"/>
    <col min="7175" max="7176" width="14.85546875" style="2" customWidth="1"/>
    <col min="7177" max="7177" width="1.7109375" style="2" customWidth="1"/>
    <col min="7178" max="7178" width="18.42578125" style="2" bestFit="1" customWidth="1"/>
    <col min="7179" max="7423" width="11.42578125" style="2"/>
    <col min="7424" max="7424" width="1.140625" style="2" customWidth="1"/>
    <col min="7425" max="7425" width="1.7109375" style="2" customWidth="1"/>
    <col min="7426" max="7426" width="60" style="2" customWidth="1"/>
    <col min="7427" max="7430" width="14.7109375" style="2" customWidth="1"/>
    <col min="7431" max="7432" width="14.85546875" style="2" customWidth="1"/>
    <col min="7433" max="7433" width="1.7109375" style="2" customWidth="1"/>
    <col min="7434" max="7434" width="18.42578125" style="2" bestFit="1" customWidth="1"/>
    <col min="7435" max="7679" width="11.42578125" style="2"/>
    <col min="7680" max="7680" width="1.140625" style="2" customWidth="1"/>
    <col min="7681" max="7681" width="1.7109375" style="2" customWidth="1"/>
    <col min="7682" max="7682" width="60" style="2" customWidth="1"/>
    <col min="7683" max="7686" width="14.7109375" style="2" customWidth="1"/>
    <col min="7687" max="7688" width="14.85546875" style="2" customWidth="1"/>
    <col min="7689" max="7689" width="1.7109375" style="2" customWidth="1"/>
    <col min="7690" max="7690" width="18.42578125" style="2" bestFit="1" customWidth="1"/>
    <col min="7691" max="7935" width="11.42578125" style="2"/>
    <col min="7936" max="7936" width="1.140625" style="2" customWidth="1"/>
    <col min="7937" max="7937" width="1.7109375" style="2" customWidth="1"/>
    <col min="7938" max="7938" width="60" style="2" customWidth="1"/>
    <col min="7939" max="7942" width="14.7109375" style="2" customWidth="1"/>
    <col min="7943" max="7944" width="14.85546875" style="2" customWidth="1"/>
    <col min="7945" max="7945" width="1.7109375" style="2" customWidth="1"/>
    <col min="7946" max="7946" width="18.42578125" style="2" bestFit="1" customWidth="1"/>
    <col min="7947" max="8191" width="11.42578125" style="2"/>
    <col min="8192" max="8192" width="1.140625" style="2" customWidth="1"/>
    <col min="8193" max="8193" width="1.7109375" style="2" customWidth="1"/>
    <col min="8194" max="8194" width="60" style="2" customWidth="1"/>
    <col min="8195" max="8198" width="14.7109375" style="2" customWidth="1"/>
    <col min="8199" max="8200" width="14.85546875" style="2" customWidth="1"/>
    <col min="8201" max="8201" width="1.7109375" style="2" customWidth="1"/>
    <col min="8202" max="8202" width="18.42578125" style="2" bestFit="1" customWidth="1"/>
    <col min="8203" max="8447" width="11.42578125" style="2"/>
    <col min="8448" max="8448" width="1.140625" style="2" customWidth="1"/>
    <col min="8449" max="8449" width="1.7109375" style="2" customWidth="1"/>
    <col min="8450" max="8450" width="60" style="2" customWidth="1"/>
    <col min="8451" max="8454" width="14.7109375" style="2" customWidth="1"/>
    <col min="8455" max="8456" width="14.85546875" style="2" customWidth="1"/>
    <col min="8457" max="8457" width="1.7109375" style="2" customWidth="1"/>
    <col min="8458" max="8458" width="18.42578125" style="2" bestFit="1" customWidth="1"/>
    <col min="8459" max="8703" width="11.42578125" style="2"/>
    <col min="8704" max="8704" width="1.140625" style="2" customWidth="1"/>
    <col min="8705" max="8705" width="1.7109375" style="2" customWidth="1"/>
    <col min="8706" max="8706" width="60" style="2" customWidth="1"/>
    <col min="8707" max="8710" width="14.7109375" style="2" customWidth="1"/>
    <col min="8711" max="8712" width="14.85546875" style="2" customWidth="1"/>
    <col min="8713" max="8713" width="1.7109375" style="2" customWidth="1"/>
    <col min="8714" max="8714" width="18.42578125" style="2" bestFit="1" customWidth="1"/>
    <col min="8715" max="8959" width="11.42578125" style="2"/>
    <col min="8960" max="8960" width="1.140625" style="2" customWidth="1"/>
    <col min="8961" max="8961" width="1.7109375" style="2" customWidth="1"/>
    <col min="8962" max="8962" width="60" style="2" customWidth="1"/>
    <col min="8963" max="8966" width="14.7109375" style="2" customWidth="1"/>
    <col min="8967" max="8968" width="14.85546875" style="2" customWidth="1"/>
    <col min="8969" max="8969" width="1.7109375" style="2" customWidth="1"/>
    <col min="8970" max="8970" width="18.42578125" style="2" bestFit="1" customWidth="1"/>
    <col min="8971" max="9215" width="11.42578125" style="2"/>
    <col min="9216" max="9216" width="1.140625" style="2" customWidth="1"/>
    <col min="9217" max="9217" width="1.7109375" style="2" customWidth="1"/>
    <col min="9218" max="9218" width="60" style="2" customWidth="1"/>
    <col min="9219" max="9222" width="14.7109375" style="2" customWidth="1"/>
    <col min="9223" max="9224" width="14.85546875" style="2" customWidth="1"/>
    <col min="9225" max="9225" width="1.7109375" style="2" customWidth="1"/>
    <col min="9226" max="9226" width="18.42578125" style="2" bestFit="1" customWidth="1"/>
    <col min="9227" max="9471" width="11.42578125" style="2"/>
    <col min="9472" max="9472" width="1.140625" style="2" customWidth="1"/>
    <col min="9473" max="9473" width="1.7109375" style="2" customWidth="1"/>
    <col min="9474" max="9474" width="60" style="2" customWidth="1"/>
    <col min="9475" max="9478" width="14.7109375" style="2" customWidth="1"/>
    <col min="9479" max="9480" width="14.85546875" style="2" customWidth="1"/>
    <col min="9481" max="9481" width="1.7109375" style="2" customWidth="1"/>
    <col min="9482" max="9482" width="18.42578125" style="2" bestFit="1" customWidth="1"/>
    <col min="9483" max="9727" width="11.42578125" style="2"/>
    <col min="9728" max="9728" width="1.140625" style="2" customWidth="1"/>
    <col min="9729" max="9729" width="1.7109375" style="2" customWidth="1"/>
    <col min="9730" max="9730" width="60" style="2" customWidth="1"/>
    <col min="9731" max="9734" width="14.7109375" style="2" customWidth="1"/>
    <col min="9735" max="9736" width="14.85546875" style="2" customWidth="1"/>
    <col min="9737" max="9737" width="1.7109375" style="2" customWidth="1"/>
    <col min="9738" max="9738" width="18.42578125" style="2" bestFit="1" customWidth="1"/>
    <col min="9739" max="9983" width="11.42578125" style="2"/>
    <col min="9984" max="9984" width="1.140625" style="2" customWidth="1"/>
    <col min="9985" max="9985" width="1.7109375" style="2" customWidth="1"/>
    <col min="9986" max="9986" width="60" style="2" customWidth="1"/>
    <col min="9987" max="9990" width="14.7109375" style="2" customWidth="1"/>
    <col min="9991" max="9992" width="14.85546875" style="2" customWidth="1"/>
    <col min="9993" max="9993" width="1.7109375" style="2" customWidth="1"/>
    <col min="9994" max="9994" width="18.42578125" style="2" bestFit="1" customWidth="1"/>
    <col min="9995" max="10239" width="11.42578125" style="2"/>
    <col min="10240" max="10240" width="1.140625" style="2" customWidth="1"/>
    <col min="10241" max="10241" width="1.7109375" style="2" customWidth="1"/>
    <col min="10242" max="10242" width="60" style="2" customWidth="1"/>
    <col min="10243" max="10246" width="14.7109375" style="2" customWidth="1"/>
    <col min="10247" max="10248" width="14.85546875" style="2" customWidth="1"/>
    <col min="10249" max="10249" width="1.7109375" style="2" customWidth="1"/>
    <col min="10250" max="10250" width="18.42578125" style="2" bestFit="1" customWidth="1"/>
    <col min="10251" max="10495" width="11.42578125" style="2"/>
    <col min="10496" max="10496" width="1.140625" style="2" customWidth="1"/>
    <col min="10497" max="10497" width="1.7109375" style="2" customWidth="1"/>
    <col min="10498" max="10498" width="60" style="2" customWidth="1"/>
    <col min="10499" max="10502" width="14.7109375" style="2" customWidth="1"/>
    <col min="10503" max="10504" width="14.85546875" style="2" customWidth="1"/>
    <col min="10505" max="10505" width="1.7109375" style="2" customWidth="1"/>
    <col min="10506" max="10506" width="18.42578125" style="2" bestFit="1" customWidth="1"/>
    <col min="10507" max="10751" width="11.42578125" style="2"/>
    <col min="10752" max="10752" width="1.140625" style="2" customWidth="1"/>
    <col min="10753" max="10753" width="1.7109375" style="2" customWidth="1"/>
    <col min="10754" max="10754" width="60" style="2" customWidth="1"/>
    <col min="10755" max="10758" width="14.7109375" style="2" customWidth="1"/>
    <col min="10759" max="10760" width="14.85546875" style="2" customWidth="1"/>
    <col min="10761" max="10761" width="1.7109375" style="2" customWidth="1"/>
    <col min="10762" max="10762" width="18.42578125" style="2" bestFit="1" customWidth="1"/>
    <col min="10763" max="11007" width="11.42578125" style="2"/>
    <col min="11008" max="11008" width="1.140625" style="2" customWidth="1"/>
    <col min="11009" max="11009" width="1.7109375" style="2" customWidth="1"/>
    <col min="11010" max="11010" width="60" style="2" customWidth="1"/>
    <col min="11011" max="11014" width="14.7109375" style="2" customWidth="1"/>
    <col min="11015" max="11016" width="14.85546875" style="2" customWidth="1"/>
    <col min="11017" max="11017" width="1.7109375" style="2" customWidth="1"/>
    <col min="11018" max="11018" width="18.42578125" style="2" bestFit="1" customWidth="1"/>
    <col min="11019" max="11263" width="11.42578125" style="2"/>
    <col min="11264" max="11264" width="1.140625" style="2" customWidth="1"/>
    <col min="11265" max="11265" width="1.7109375" style="2" customWidth="1"/>
    <col min="11266" max="11266" width="60" style="2" customWidth="1"/>
    <col min="11267" max="11270" width="14.7109375" style="2" customWidth="1"/>
    <col min="11271" max="11272" width="14.85546875" style="2" customWidth="1"/>
    <col min="11273" max="11273" width="1.7109375" style="2" customWidth="1"/>
    <col min="11274" max="11274" width="18.42578125" style="2" bestFit="1" customWidth="1"/>
    <col min="11275" max="11519" width="11.42578125" style="2"/>
    <col min="11520" max="11520" width="1.140625" style="2" customWidth="1"/>
    <col min="11521" max="11521" width="1.7109375" style="2" customWidth="1"/>
    <col min="11522" max="11522" width="60" style="2" customWidth="1"/>
    <col min="11523" max="11526" width="14.7109375" style="2" customWidth="1"/>
    <col min="11527" max="11528" width="14.85546875" style="2" customWidth="1"/>
    <col min="11529" max="11529" width="1.7109375" style="2" customWidth="1"/>
    <col min="11530" max="11530" width="18.42578125" style="2" bestFit="1" customWidth="1"/>
    <col min="11531" max="11775" width="11.42578125" style="2"/>
    <col min="11776" max="11776" width="1.140625" style="2" customWidth="1"/>
    <col min="11777" max="11777" width="1.7109375" style="2" customWidth="1"/>
    <col min="11778" max="11778" width="60" style="2" customWidth="1"/>
    <col min="11779" max="11782" width="14.7109375" style="2" customWidth="1"/>
    <col min="11783" max="11784" width="14.85546875" style="2" customWidth="1"/>
    <col min="11785" max="11785" width="1.7109375" style="2" customWidth="1"/>
    <col min="11786" max="11786" width="18.42578125" style="2" bestFit="1" customWidth="1"/>
    <col min="11787" max="12031" width="11.42578125" style="2"/>
    <col min="12032" max="12032" width="1.140625" style="2" customWidth="1"/>
    <col min="12033" max="12033" width="1.7109375" style="2" customWidth="1"/>
    <col min="12034" max="12034" width="60" style="2" customWidth="1"/>
    <col min="12035" max="12038" width="14.7109375" style="2" customWidth="1"/>
    <col min="12039" max="12040" width="14.85546875" style="2" customWidth="1"/>
    <col min="12041" max="12041" width="1.7109375" style="2" customWidth="1"/>
    <col min="12042" max="12042" width="18.42578125" style="2" bestFit="1" customWidth="1"/>
    <col min="12043" max="12287" width="11.42578125" style="2"/>
    <col min="12288" max="12288" width="1.140625" style="2" customWidth="1"/>
    <col min="12289" max="12289" width="1.7109375" style="2" customWidth="1"/>
    <col min="12290" max="12290" width="60" style="2" customWidth="1"/>
    <col min="12291" max="12294" width="14.7109375" style="2" customWidth="1"/>
    <col min="12295" max="12296" width="14.85546875" style="2" customWidth="1"/>
    <col min="12297" max="12297" width="1.7109375" style="2" customWidth="1"/>
    <col min="12298" max="12298" width="18.42578125" style="2" bestFit="1" customWidth="1"/>
    <col min="12299" max="12543" width="11.42578125" style="2"/>
    <col min="12544" max="12544" width="1.140625" style="2" customWidth="1"/>
    <col min="12545" max="12545" width="1.7109375" style="2" customWidth="1"/>
    <col min="12546" max="12546" width="60" style="2" customWidth="1"/>
    <col min="12547" max="12550" width="14.7109375" style="2" customWidth="1"/>
    <col min="12551" max="12552" width="14.85546875" style="2" customWidth="1"/>
    <col min="12553" max="12553" width="1.7109375" style="2" customWidth="1"/>
    <col min="12554" max="12554" width="18.42578125" style="2" bestFit="1" customWidth="1"/>
    <col min="12555" max="12799" width="11.42578125" style="2"/>
    <col min="12800" max="12800" width="1.140625" style="2" customWidth="1"/>
    <col min="12801" max="12801" width="1.7109375" style="2" customWidth="1"/>
    <col min="12802" max="12802" width="60" style="2" customWidth="1"/>
    <col min="12803" max="12806" width="14.7109375" style="2" customWidth="1"/>
    <col min="12807" max="12808" width="14.85546875" style="2" customWidth="1"/>
    <col min="12809" max="12809" width="1.7109375" style="2" customWidth="1"/>
    <col min="12810" max="12810" width="18.42578125" style="2" bestFit="1" customWidth="1"/>
    <col min="12811" max="13055" width="11.42578125" style="2"/>
    <col min="13056" max="13056" width="1.140625" style="2" customWidth="1"/>
    <col min="13057" max="13057" width="1.7109375" style="2" customWidth="1"/>
    <col min="13058" max="13058" width="60" style="2" customWidth="1"/>
    <col min="13059" max="13062" width="14.7109375" style="2" customWidth="1"/>
    <col min="13063" max="13064" width="14.85546875" style="2" customWidth="1"/>
    <col min="13065" max="13065" width="1.7109375" style="2" customWidth="1"/>
    <col min="13066" max="13066" width="18.42578125" style="2" bestFit="1" customWidth="1"/>
    <col min="13067" max="13311" width="11.42578125" style="2"/>
    <col min="13312" max="13312" width="1.140625" style="2" customWidth="1"/>
    <col min="13313" max="13313" width="1.7109375" style="2" customWidth="1"/>
    <col min="13314" max="13314" width="60" style="2" customWidth="1"/>
    <col min="13315" max="13318" width="14.7109375" style="2" customWidth="1"/>
    <col min="13319" max="13320" width="14.85546875" style="2" customWidth="1"/>
    <col min="13321" max="13321" width="1.7109375" style="2" customWidth="1"/>
    <col min="13322" max="13322" width="18.42578125" style="2" bestFit="1" customWidth="1"/>
    <col min="13323" max="13567" width="11.42578125" style="2"/>
    <col min="13568" max="13568" width="1.140625" style="2" customWidth="1"/>
    <col min="13569" max="13569" width="1.7109375" style="2" customWidth="1"/>
    <col min="13570" max="13570" width="60" style="2" customWidth="1"/>
    <col min="13571" max="13574" width="14.7109375" style="2" customWidth="1"/>
    <col min="13575" max="13576" width="14.85546875" style="2" customWidth="1"/>
    <col min="13577" max="13577" width="1.7109375" style="2" customWidth="1"/>
    <col min="13578" max="13578" width="18.42578125" style="2" bestFit="1" customWidth="1"/>
    <col min="13579" max="13823" width="11.42578125" style="2"/>
    <col min="13824" max="13824" width="1.140625" style="2" customWidth="1"/>
    <col min="13825" max="13825" width="1.7109375" style="2" customWidth="1"/>
    <col min="13826" max="13826" width="60" style="2" customWidth="1"/>
    <col min="13827" max="13830" width="14.7109375" style="2" customWidth="1"/>
    <col min="13831" max="13832" width="14.85546875" style="2" customWidth="1"/>
    <col min="13833" max="13833" width="1.7109375" style="2" customWidth="1"/>
    <col min="13834" max="13834" width="18.42578125" style="2" bestFit="1" customWidth="1"/>
    <col min="13835" max="14079" width="11.42578125" style="2"/>
    <col min="14080" max="14080" width="1.140625" style="2" customWidth="1"/>
    <col min="14081" max="14081" width="1.7109375" style="2" customWidth="1"/>
    <col min="14082" max="14082" width="60" style="2" customWidth="1"/>
    <col min="14083" max="14086" width="14.7109375" style="2" customWidth="1"/>
    <col min="14087" max="14088" width="14.85546875" style="2" customWidth="1"/>
    <col min="14089" max="14089" width="1.7109375" style="2" customWidth="1"/>
    <col min="14090" max="14090" width="18.42578125" style="2" bestFit="1" customWidth="1"/>
    <col min="14091" max="14335" width="11.42578125" style="2"/>
    <col min="14336" max="14336" width="1.140625" style="2" customWidth="1"/>
    <col min="14337" max="14337" width="1.7109375" style="2" customWidth="1"/>
    <col min="14338" max="14338" width="60" style="2" customWidth="1"/>
    <col min="14339" max="14342" width="14.7109375" style="2" customWidth="1"/>
    <col min="14343" max="14344" width="14.85546875" style="2" customWidth="1"/>
    <col min="14345" max="14345" width="1.7109375" style="2" customWidth="1"/>
    <col min="14346" max="14346" width="18.42578125" style="2" bestFit="1" customWidth="1"/>
    <col min="14347" max="14591" width="11.42578125" style="2"/>
    <col min="14592" max="14592" width="1.140625" style="2" customWidth="1"/>
    <col min="14593" max="14593" width="1.7109375" style="2" customWidth="1"/>
    <col min="14594" max="14594" width="60" style="2" customWidth="1"/>
    <col min="14595" max="14598" width="14.7109375" style="2" customWidth="1"/>
    <col min="14599" max="14600" width="14.85546875" style="2" customWidth="1"/>
    <col min="14601" max="14601" width="1.7109375" style="2" customWidth="1"/>
    <col min="14602" max="14602" width="18.42578125" style="2" bestFit="1" customWidth="1"/>
    <col min="14603" max="14847" width="11.42578125" style="2"/>
    <col min="14848" max="14848" width="1.140625" style="2" customWidth="1"/>
    <col min="14849" max="14849" width="1.7109375" style="2" customWidth="1"/>
    <col min="14850" max="14850" width="60" style="2" customWidth="1"/>
    <col min="14851" max="14854" width="14.7109375" style="2" customWidth="1"/>
    <col min="14855" max="14856" width="14.85546875" style="2" customWidth="1"/>
    <col min="14857" max="14857" width="1.7109375" style="2" customWidth="1"/>
    <col min="14858" max="14858" width="18.42578125" style="2" bestFit="1" customWidth="1"/>
    <col min="14859" max="15103" width="11.42578125" style="2"/>
    <col min="15104" max="15104" width="1.140625" style="2" customWidth="1"/>
    <col min="15105" max="15105" width="1.7109375" style="2" customWidth="1"/>
    <col min="15106" max="15106" width="60" style="2" customWidth="1"/>
    <col min="15107" max="15110" width="14.7109375" style="2" customWidth="1"/>
    <col min="15111" max="15112" width="14.85546875" style="2" customWidth="1"/>
    <col min="15113" max="15113" width="1.7109375" style="2" customWidth="1"/>
    <col min="15114" max="15114" width="18.42578125" style="2" bestFit="1" customWidth="1"/>
    <col min="15115" max="15359" width="11.42578125" style="2"/>
    <col min="15360" max="15360" width="1.140625" style="2" customWidth="1"/>
    <col min="15361" max="15361" width="1.7109375" style="2" customWidth="1"/>
    <col min="15362" max="15362" width="60" style="2" customWidth="1"/>
    <col min="15363" max="15366" width="14.7109375" style="2" customWidth="1"/>
    <col min="15367" max="15368" width="14.85546875" style="2" customWidth="1"/>
    <col min="15369" max="15369" width="1.7109375" style="2" customWidth="1"/>
    <col min="15370" max="15370" width="18.42578125" style="2" bestFit="1" customWidth="1"/>
    <col min="15371" max="15615" width="11.42578125" style="2"/>
    <col min="15616" max="15616" width="1.140625" style="2" customWidth="1"/>
    <col min="15617" max="15617" width="1.7109375" style="2" customWidth="1"/>
    <col min="15618" max="15618" width="60" style="2" customWidth="1"/>
    <col min="15619" max="15622" width="14.7109375" style="2" customWidth="1"/>
    <col min="15623" max="15624" width="14.85546875" style="2" customWidth="1"/>
    <col min="15625" max="15625" width="1.7109375" style="2" customWidth="1"/>
    <col min="15626" max="15626" width="18.42578125" style="2" bestFit="1" customWidth="1"/>
    <col min="15627" max="15871" width="11.42578125" style="2"/>
    <col min="15872" max="15872" width="1.140625" style="2" customWidth="1"/>
    <col min="15873" max="15873" width="1.7109375" style="2" customWidth="1"/>
    <col min="15874" max="15874" width="60" style="2" customWidth="1"/>
    <col min="15875" max="15878" width="14.7109375" style="2" customWidth="1"/>
    <col min="15879" max="15880" width="14.85546875" style="2" customWidth="1"/>
    <col min="15881" max="15881" width="1.7109375" style="2" customWidth="1"/>
    <col min="15882" max="15882" width="18.42578125" style="2" bestFit="1" customWidth="1"/>
    <col min="15883" max="16127" width="11.42578125" style="2"/>
    <col min="16128" max="16128" width="1.140625" style="2" customWidth="1"/>
    <col min="16129" max="16129" width="1.7109375" style="2" customWidth="1"/>
    <col min="16130" max="16130" width="60" style="2" customWidth="1"/>
    <col min="16131" max="16134" width="14.7109375" style="2" customWidth="1"/>
    <col min="16135" max="16136" width="14.85546875" style="2" customWidth="1"/>
    <col min="16137" max="16137" width="1.7109375" style="2" customWidth="1"/>
    <col min="16138" max="16138" width="18.42578125" style="2" bestFit="1" customWidth="1"/>
    <col min="16139" max="16384" width="11.42578125" style="2"/>
  </cols>
  <sheetData>
    <row r="1" spans="1:12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s="5" customForma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s="5" customFormat="1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5" customFormat="1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5" customFormat="1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s="5" customFormat="1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 s="5" customFormat="1" x14ac:dyDescent="0.25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s="5" customFormat="1" x14ac:dyDescent="0.25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2" s="5" customFormat="1" ht="18" customHeight="1" x14ac:dyDescent="0.25">
      <c r="A11" s="3"/>
      <c r="B11" s="42" t="s">
        <v>34</v>
      </c>
      <c r="C11" s="41"/>
      <c r="D11" s="41"/>
      <c r="E11" s="41"/>
      <c r="F11" s="41"/>
      <c r="G11" s="41"/>
      <c r="H11" s="41"/>
      <c r="I11" s="41"/>
      <c r="J11" s="41"/>
      <c r="K11" s="41"/>
      <c r="L11" s="204"/>
    </row>
    <row r="12" spans="1:12" ht="19.5" x14ac:dyDescent="0.2">
      <c r="A12" s="149" t="s">
        <v>25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205"/>
    </row>
    <row r="13" spans="1:12" ht="13.5" thickBot="1" x14ac:dyDescent="0.25">
      <c r="C13" s="25"/>
      <c r="D13" s="25"/>
      <c r="E13" s="25"/>
      <c r="F13" s="25"/>
      <c r="G13" s="25"/>
      <c r="H13" s="25"/>
      <c r="I13" s="25"/>
      <c r="J13" s="25"/>
      <c r="K13" s="25"/>
      <c r="L13" s="60"/>
    </row>
    <row r="14" spans="1:12" ht="157.15" customHeight="1" thickTop="1" x14ac:dyDescent="0.2">
      <c r="A14" s="233"/>
      <c r="B14" s="327" t="s">
        <v>26</v>
      </c>
      <c r="C14" s="329" t="s">
        <v>116</v>
      </c>
      <c r="D14" s="329" t="s">
        <v>117</v>
      </c>
      <c r="E14" s="330" t="s">
        <v>122</v>
      </c>
      <c r="F14" s="329" t="s">
        <v>118</v>
      </c>
      <c r="G14" s="331" t="s">
        <v>119</v>
      </c>
      <c r="H14" s="332" t="s">
        <v>120</v>
      </c>
      <c r="I14" s="329" t="s">
        <v>121</v>
      </c>
      <c r="J14" s="333" t="s">
        <v>108</v>
      </c>
    </row>
    <row r="15" spans="1:12" ht="25.5" customHeight="1" x14ac:dyDescent="0.2">
      <c r="A15" s="197"/>
      <c r="B15" s="328"/>
      <c r="C15" s="334" t="s">
        <v>33</v>
      </c>
      <c r="D15" s="334" t="s">
        <v>77</v>
      </c>
      <c r="E15" s="335" t="s">
        <v>123</v>
      </c>
      <c r="F15" s="334" t="s">
        <v>78</v>
      </c>
      <c r="G15" s="336" t="s">
        <v>100</v>
      </c>
      <c r="H15" s="337" t="s">
        <v>101</v>
      </c>
      <c r="I15" s="336" t="s">
        <v>44</v>
      </c>
      <c r="J15" s="241" t="s">
        <v>109</v>
      </c>
    </row>
    <row r="16" spans="1:12" s="38" customFormat="1" ht="30" customHeight="1" x14ac:dyDescent="0.25">
      <c r="A16" s="198"/>
      <c r="B16" s="199" t="s">
        <v>27</v>
      </c>
      <c r="C16" s="193">
        <v>220025578.46000004</v>
      </c>
      <c r="D16" s="193"/>
      <c r="E16" s="193">
        <v>227066396.9707</v>
      </c>
      <c r="F16" s="193">
        <v>-2470160</v>
      </c>
      <c r="G16" s="193"/>
      <c r="H16" s="200">
        <v>224596236.9707</v>
      </c>
      <c r="I16" s="201">
        <v>219046010.54000044</v>
      </c>
      <c r="J16" s="234">
        <v>5550226.4306995571</v>
      </c>
    </row>
    <row r="17" spans="1:11" s="38" customFormat="1" ht="30" customHeight="1" x14ac:dyDescent="0.25">
      <c r="A17" s="198"/>
      <c r="B17" s="199" t="s">
        <v>45</v>
      </c>
      <c r="C17" s="193">
        <v>226582899.82000002</v>
      </c>
      <c r="D17" s="193"/>
      <c r="E17" s="193">
        <v>233833552.6142</v>
      </c>
      <c r="F17" s="193"/>
      <c r="G17" s="193"/>
      <c r="H17" s="200">
        <v>233833552.6142</v>
      </c>
      <c r="I17" s="201">
        <v>238102906.47</v>
      </c>
      <c r="J17" s="234">
        <v>-4269353.8558000028</v>
      </c>
    </row>
    <row r="18" spans="1:11" s="38" customFormat="1" ht="30" customHeight="1" x14ac:dyDescent="0.25">
      <c r="A18" s="198"/>
      <c r="B18" s="199" t="s">
        <v>28</v>
      </c>
      <c r="C18" s="193">
        <v>6980662.8200000003</v>
      </c>
      <c r="D18" s="193"/>
      <c r="E18" s="193">
        <v>7204044.0301999999</v>
      </c>
      <c r="F18" s="193"/>
      <c r="G18" s="193"/>
      <c r="H18" s="200">
        <v>7204044.0301999999</v>
      </c>
      <c r="I18" s="201">
        <v>7058988.0500000007</v>
      </c>
      <c r="J18" s="234">
        <v>145055.98019999918</v>
      </c>
    </row>
    <row r="19" spans="1:11" s="38" customFormat="1" ht="30" customHeight="1" x14ac:dyDescent="0.25">
      <c r="A19" s="198"/>
      <c r="B19" s="199" t="s">
        <v>30</v>
      </c>
      <c r="C19" s="193">
        <v>15950202.49</v>
      </c>
      <c r="D19" s="193"/>
      <c r="E19" s="193">
        <v>16460608.969699999</v>
      </c>
      <c r="F19" s="193"/>
      <c r="G19" s="193"/>
      <c r="H19" s="200">
        <v>16460608.969699999</v>
      </c>
      <c r="I19" s="201">
        <v>16596505.319999998</v>
      </c>
      <c r="J19" s="234">
        <v>-135896.35029999912</v>
      </c>
    </row>
    <row r="20" spans="1:11" s="38" customFormat="1" ht="30" customHeight="1" x14ac:dyDescent="0.25">
      <c r="A20" s="198"/>
      <c r="B20" s="199" t="s">
        <v>79</v>
      </c>
      <c r="C20" s="193">
        <v>3121102.96</v>
      </c>
      <c r="D20" s="193"/>
      <c r="E20" s="193">
        <v>3220978.2546999999</v>
      </c>
      <c r="F20" s="193"/>
      <c r="G20" s="193"/>
      <c r="H20" s="200">
        <v>3220978.2546999999</v>
      </c>
      <c r="I20" s="201">
        <v>3215527.8</v>
      </c>
      <c r="J20" s="234">
        <v>5450.4547000001185</v>
      </c>
    </row>
    <row r="21" spans="1:11" s="38" customFormat="1" ht="20.100000000000001" customHeight="1" x14ac:dyDescent="0.25">
      <c r="A21" s="198"/>
      <c r="B21" s="199" t="s">
        <v>80</v>
      </c>
      <c r="C21" s="193">
        <v>25427162.170000002</v>
      </c>
      <c r="D21" s="193"/>
      <c r="E21" s="193">
        <v>26240831.3594</v>
      </c>
      <c r="F21" s="193"/>
      <c r="G21" s="193"/>
      <c r="H21" s="200">
        <v>26240831.3594</v>
      </c>
      <c r="I21" s="201">
        <v>26360350.639999997</v>
      </c>
      <c r="J21" s="234">
        <v>-119519.28059999645</v>
      </c>
    </row>
    <row r="22" spans="1:11" s="38" customFormat="1" ht="20.100000000000001" customHeight="1" x14ac:dyDescent="0.25">
      <c r="A22" s="198"/>
      <c r="B22" s="199" t="s">
        <v>81</v>
      </c>
      <c r="C22" s="193">
        <v>9974771.4299999978</v>
      </c>
      <c r="D22" s="193"/>
      <c r="E22" s="193">
        <v>10293964.115800001</v>
      </c>
      <c r="F22" s="193"/>
      <c r="G22" s="193"/>
      <c r="H22" s="200">
        <v>10293964.115800001</v>
      </c>
      <c r="I22" s="201">
        <v>11079246.34</v>
      </c>
      <c r="J22" s="234">
        <v>-785282.22419999912</v>
      </c>
    </row>
    <row r="23" spans="1:11" s="38" customFormat="1" ht="20.100000000000001" customHeight="1" x14ac:dyDescent="0.25">
      <c r="A23" s="198"/>
      <c r="B23" s="199" t="s">
        <v>82</v>
      </c>
      <c r="C23" s="193">
        <v>1171827.1200000001</v>
      </c>
      <c r="D23" s="193"/>
      <c r="E23" s="193">
        <v>1209325.5878000001</v>
      </c>
      <c r="F23" s="193"/>
      <c r="G23" s="193"/>
      <c r="H23" s="200">
        <v>1209325.5878000001</v>
      </c>
      <c r="I23" s="201">
        <v>1103317.0900000001</v>
      </c>
      <c r="J23" s="234">
        <v>106008.49780000001</v>
      </c>
    </row>
    <row r="24" spans="1:11" s="38" customFormat="1" ht="20.100000000000001" customHeight="1" x14ac:dyDescent="0.25">
      <c r="A24" s="198"/>
      <c r="B24" s="199" t="s">
        <v>84</v>
      </c>
      <c r="C24" s="193"/>
      <c r="D24" s="193"/>
      <c r="E24" s="193">
        <v>0</v>
      </c>
      <c r="F24" s="193"/>
      <c r="G24" s="193"/>
      <c r="H24" s="200"/>
      <c r="I24" s="201">
        <v>9647.17</v>
      </c>
      <c r="J24" s="234">
        <v>-9647.17</v>
      </c>
    </row>
    <row r="25" spans="1:11" s="38" customFormat="1" ht="20.100000000000001" customHeight="1" x14ac:dyDescent="0.25">
      <c r="A25" s="198"/>
      <c r="B25" s="199" t="s">
        <v>83</v>
      </c>
      <c r="C25" s="193">
        <v>1619499.87</v>
      </c>
      <c r="D25" s="193"/>
      <c r="E25" s="193">
        <v>1671323.8658</v>
      </c>
      <c r="F25" s="193"/>
      <c r="G25" s="193"/>
      <c r="H25" s="200">
        <v>1671323.8658</v>
      </c>
      <c r="I25" s="201">
        <v>1454407.3000000003</v>
      </c>
      <c r="J25" s="234">
        <v>216916.56579999975</v>
      </c>
    </row>
    <row r="26" spans="1:11" s="38" customFormat="1" ht="20.100000000000001" customHeight="1" x14ac:dyDescent="0.25">
      <c r="A26" s="198"/>
      <c r="B26" s="199" t="s">
        <v>86</v>
      </c>
      <c r="C26" s="193">
        <v>5014485.01</v>
      </c>
      <c r="D26" s="193"/>
      <c r="E26" s="193">
        <v>5174948.5302999998</v>
      </c>
      <c r="F26" s="193"/>
      <c r="G26" s="193"/>
      <c r="H26" s="200">
        <v>5174948.5302999998</v>
      </c>
      <c r="I26" s="201">
        <v>5135263.76</v>
      </c>
      <c r="J26" s="234">
        <v>39684.770299999975</v>
      </c>
    </row>
    <row r="27" spans="1:11" s="38" customFormat="1" ht="30" customHeight="1" x14ac:dyDescent="0.25">
      <c r="A27" s="198"/>
      <c r="B27" s="199" t="s">
        <v>85</v>
      </c>
      <c r="C27" s="193">
        <v>1851246.1599999997</v>
      </c>
      <c r="D27" s="193"/>
      <c r="E27" s="193">
        <v>1910486.0371000001</v>
      </c>
      <c r="F27" s="193"/>
      <c r="G27" s="193"/>
      <c r="H27" s="200">
        <v>1910486.0371000001</v>
      </c>
      <c r="I27" s="201">
        <v>2380362.0900000003</v>
      </c>
      <c r="J27" s="234">
        <v>-469876.05290000024</v>
      </c>
    </row>
    <row r="28" spans="1:11" s="38" customFormat="1" ht="27.75" customHeight="1" x14ac:dyDescent="0.25">
      <c r="A28" s="198"/>
      <c r="B28" s="199" t="s">
        <v>87</v>
      </c>
      <c r="C28" s="193">
        <v>2501992.75</v>
      </c>
      <c r="D28" s="193"/>
      <c r="E28" s="193">
        <v>2582056.5180000002</v>
      </c>
      <c r="F28" s="193"/>
      <c r="G28" s="193"/>
      <c r="H28" s="200">
        <v>2582056.5180000002</v>
      </c>
      <c r="I28" s="201">
        <v>2085196.34</v>
      </c>
      <c r="J28" s="234">
        <v>496860.17800000007</v>
      </c>
    </row>
    <row r="29" spans="1:11" s="38" customFormat="1" ht="20.25" customHeight="1" x14ac:dyDescent="0.25">
      <c r="A29" s="198"/>
      <c r="B29" s="199" t="s">
        <v>99</v>
      </c>
      <c r="C29" s="193">
        <v>703600.1</v>
      </c>
      <c r="D29" s="193"/>
      <c r="E29" s="193">
        <v>726115.30319999997</v>
      </c>
      <c r="F29" s="193"/>
      <c r="G29" s="193"/>
      <c r="H29" s="200">
        <v>726115.30319999997</v>
      </c>
      <c r="I29" s="201">
        <v>787748.62</v>
      </c>
      <c r="J29" s="234">
        <v>-61633.31680000003</v>
      </c>
    </row>
    <row r="30" spans="1:11" s="38" customFormat="1" ht="24" customHeight="1" thickBot="1" x14ac:dyDescent="0.3">
      <c r="A30" s="208"/>
      <c r="B30" s="221" t="s">
        <v>102</v>
      </c>
      <c r="C30" s="222">
        <v>1721883.0699999998</v>
      </c>
      <c r="D30" s="222"/>
      <c r="E30" s="222">
        <v>1776983.3282000001</v>
      </c>
      <c r="F30" s="222"/>
      <c r="G30" s="222"/>
      <c r="H30" s="223">
        <v>1776983.3282000001</v>
      </c>
      <c r="I30" s="224">
        <v>2291054.69</v>
      </c>
      <c r="J30" s="234">
        <v>-514071.36179999984</v>
      </c>
    </row>
    <row r="31" spans="1:11" s="37" customFormat="1" ht="42.75" customHeight="1" thickTop="1" thickBot="1" x14ac:dyDescent="0.3">
      <c r="A31" s="202" t="s">
        <v>37</v>
      </c>
      <c r="B31" s="338"/>
      <c r="C31" s="184">
        <v>522646914.23000014</v>
      </c>
      <c r="D31" s="184"/>
      <c r="E31" s="184">
        <v>539371615.48510003</v>
      </c>
      <c r="F31" s="184">
        <v>-2470160</v>
      </c>
      <c r="G31" s="184">
        <v>0</v>
      </c>
      <c r="H31" s="203">
        <v>536901455.48510015</v>
      </c>
      <c r="I31" s="207">
        <v>536706532.22000039</v>
      </c>
      <c r="J31" s="207">
        <v>194923.26509955863</v>
      </c>
    </row>
    <row r="32" spans="1:11" s="58" customFormat="1" ht="27.75" hidden="1" customHeight="1" thickTop="1" thickBot="1" x14ac:dyDescent="0.3">
      <c r="A32" s="343" t="s">
        <v>39</v>
      </c>
      <c r="B32" s="344"/>
      <c r="C32" s="344"/>
      <c r="D32" s="344"/>
      <c r="E32" s="344"/>
      <c r="F32" s="344"/>
      <c r="G32" s="344"/>
      <c r="H32" s="345"/>
      <c r="I32" s="92"/>
      <c r="J32" s="92"/>
      <c r="K32" s="194"/>
    </row>
    <row r="33" spans="1:12" s="71" customFormat="1" ht="12" customHeight="1" thickTop="1" x14ac:dyDescent="0.25">
      <c r="A33" s="185"/>
      <c r="B33" s="186"/>
      <c r="C33" s="186"/>
      <c r="D33" s="186"/>
      <c r="E33" s="186"/>
      <c r="F33" s="186"/>
      <c r="G33" s="186"/>
      <c r="H33" s="186"/>
      <c r="I33" s="187"/>
      <c r="J33" s="187"/>
      <c r="K33" s="187"/>
    </row>
    <row r="34" spans="1:12" s="58" customFormat="1" ht="27.75" customHeight="1" x14ac:dyDescent="0.25">
      <c r="A34" s="31"/>
      <c r="B34" s="346"/>
      <c r="C34" s="346"/>
      <c r="D34" s="346"/>
      <c r="E34" s="346"/>
      <c r="F34" s="346"/>
      <c r="G34" s="346"/>
      <c r="H34" s="346"/>
      <c r="I34" s="346"/>
      <c r="J34" s="346"/>
      <c r="K34" s="195"/>
    </row>
    <row r="35" spans="1:12" x14ac:dyDescent="0.2">
      <c r="B35" s="347"/>
      <c r="C35" s="347"/>
      <c r="D35" s="347"/>
      <c r="E35" s="347"/>
      <c r="F35" s="347"/>
      <c r="G35" s="347"/>
      <c r="H35" s="347"/>
      <c r="I35" s="347"/>
      <c r="J35" s="347"/>
      <c r="K35" s="196"/>
    </row>
    <row r="36" spans="1:12" s="58" customFormat="1" ht="27.75" customHeight="1" x14ac:dyDescent="0.25">
      <c r="I36" s="323">
        <f>+I31-536706532.22</f>
        <v>0</v>
      </c>
      <c r="J36" s="232"/>
      <c r="L36" s="188"/>
    </row>
    <row r="37" spans="1:12" x14ac:dyDescent="0.2">
      <c r="A37" s="342"/>
      <c r="B37" s="342"/>
      <c r="C37" s="22"/>
      <c r="D37" s="22"/>
      <c r="E37" s="22"/>
      <c r="I37" s="70"/>
      <c r="J37" s="70"/>
      <c r="K37" s="70"/>
    </row>
    <row r="38" spans="1:12" customFormat="1" ht="15" x14ac:dyDescent="0.25"/>
    <row r="39" spans="1:12" customFormat="1" ht="15" x14ac:dyDescent="0.25"/>
    <row r="40" spans="1:12" customFormat="1" ht="15" x14ac:dyDescent="0.25"/>
    <row r="41" spans="1:12" customFormat="1" ht="15" x14ac:dyDescent="0.25"/>
    <row r="42" spans="1:12" customFormat="1" ht="63.75" customHeight="1" x14ac:dyDescent="0.25"/>
    <row r="43" spans="1:12" customFormat="1" ht="15" x14ac:dyDescent="0.25"/>
    <row r="44" spans="1:12" customFormat="1" ht="15" x14ac:dyDescent="0.25"/>
    <row r="45" spans="1:12" customFormat="1" ht="15" x14ac:dyDescent="0.25">
      <c r="J45" s="189" t="s">
        <v>88</v>
      </c>
      <c r="K45" s="189"/>
      <c r="L45" t="s">
        <v>89</v>
      </c>
    </row>
    <row r="46" spans="1:12" customFormat="1" ht="15" x14ac:dyDescent="0.25">
      <c r="J46" s="189" t="s">
        <v>90</v>
      </c>
      <c r="K46" s="189"/>
      <c r="L46" t="s">
        <v>91</v>
      </c>
    </row>
    <row r="47" spans="1:12" customFormat="1" ht="15" x14ac:dyDescent="0.25">
      <c r="J47" s="189" t="s">
        <v>92</v>
      </c>
      <c r="K47" s="189"/>
      <c r="L47" t="s">
        <v>93</v>
      </c>
    </row>
    <row r="48" spans="1:12" customFormat="1" ht="15" x14ac:dyDescent="0.25">
      <c r="J48" s="189" t="s">
        <v>94</v>
      </c>
      <c r="K48" s="189"/>
      <c r="L48" t="s">
        <v>95</v>
      </c>
    </row>
    <row r="49" spans="10:12" customFormat="1" ht="15" x14ac:dyDescent="0.25">
      <c r="J49" s="190" t="s">
        <v>96</v>
      </c>
      <c r="K49" s="190"/>
      <c r="L49" t="s">
        <v>97</v>
      </c>
    </row>
    <row r="50" spans="10:12" customFormat="1" ht="15" x14ac:dyDescent="0.25"/>
    <row r="51" spans="10:12" customFormat="1" ht="15" x14ac:dyDescent="0.25"/>
    <row r="52" spans="10:12" customFormat="1" ht="15" x14ac:dyDescent="0.25"/>
    <row r="53" spans="10:12" customFormat="1" ht="15" x14ac:dyDescent="0.25"/>
    <row r="54" spans="10:12" customFormat="1" ht="15" x14ac:dyDescent="0.25"/>
    <row r="55" spans="10:12" customFormat="1" ht="15" x14ac:dyDescent="0.25"/>
    <row r="56" spans="10:12" customFormat="1" ht="15" x14ac:dyDescent="0.25"/>
    <row r="57" spans="10:12" customFormat="1" ht="15" x14ac:dyDescent="0.25"/>
    <row r="58" spans="10:12" customFormat="1" ht="15" x14ac:dyDescent="0.25"/>
    <row r="59" spans="10:12" customFormat="1" ht="15" x14ac:dyDescent="0.25"/>
    <row r="60" spans="10:12" customFormat="1" ht="15" x14ac:dyDescent="0.25"/>
    <row r="61" spans="10:12" customFormat="1" ht="15" x14ac:dyDescent="0.25"/>
    <row r="62" spans="10:12" customFormat="1" ht="24.95" customHeight="1" x14ac:dyDescent="0.25"/>
    <row r="63" spans="10:12" customFormat="1" ht="24.95" customHeight="1" x14ac:dyDescent="0.25"/>
    <row r="64" spans="10:12" customFormat="1" ht="15" x14ac:dyDescent="0.25"/>
    <row r="65" customFormat="1" ht="15" x14ac:dyDescent="0.25"/>
    <row r="66" customFormat="1" ht="15" x14ac:dyDescent="0.25"/>
    <row r="67" customFormat="1" ht="15" x14ac:dyDescent="0.25"/>
    <row r="68" customFormat="1" ht="15" x14ac:dyDescent="0.25"/>
    <row r="69" customFormat="1" ht="15" x14ac:dyDescent="0.25"/>
    <row r="70" customFormat="1" ht="15" x14ac:dyDescent="0.25"/>
    <row r="71" customFormat="1" ht="15" x14ac:dyDescent="0.25"/>
    <row r="72" customFormat="1" ht="15" x14ac:dyDescent="0.25"/>
    <row r="73" customFormat="1" ht="15" x14ac:dyDescent="0.25"/>
    <row r="74" customFormat="1" ht="15" x14ac:dyDescent="0.25"/>
    <row r="75" customFormat="1" ht="15" x14ac:dyDescent="0.25"/>
    <row r="76" customFormat="1" ht="15" x14ac:dyDescent="0.25"/>
    <row r="77" customFormat="1" ht="15" x14ac:dyDescent="0.25"/>
  </sheetData>
  <mergeCells count="4">
    <mergeCell ref="A37:B37"/>
    <mergeCell ref="A32:H32"/>
    <mergeCell ref="B34:J34"/>
    <mergeCell ref="B35:J35"/>
  </mergeCells>
  <printOptions horizontalCentered="1"/>
  <pageMargins left="0.19685039370078741" right="0.19685039370078741" top="0.19685039370078741" bottom="0.39370078740157483" header="0" footer="0.19685039370078741"/>
  <pageSetup paperSize="9" scale="65" orientation="landscape" r:id="rId1"/>
  <headerFooter alignWithMargins="0">
    <oddFooter>&amp;L&amp;"Arial,Cursiva"&amp;6&amp;F &amp;A</oddFooter>
  </headerFooter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58"/>
  <sheetViews>
    <sheetView showGridLines="0" showZeros="0" workbookViewId="0"/>
  </sheetViews>
  <sheetFormatPr baseColWidth="10" defaultColWidth="11.42578125" defaultRowHeight="15" x14ac:dyDescent="0.25"/>
  <cols>
    <col min="1" max="1" width="1.5703125" style="2" customWidth="1"/>
    <col min="2" max="2" width="4" style="2" customWidth="1"/>
    <col min="3" max="3" width="56" style="2" customWidth="1"/>
    <col min="4" max="5" width="19.42578125" style="2" customWidth="1"/>
    <col min="6" max="6" width="12" style="2" customWidth="1"/>
    <col min="7" max="7" width="13.28515625" bestFit="1" customWidth="1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0</v>
      </c>
      <c r="C14" s="7"/>
      <c r="D14" s="7"/>
      <c r="E14" s="7"/>
      <c r="F14" s="206"/>
    </row>
    <row r="15" spans="2:6" ht="15.75" thickBot="1" x14ac:dyDescent="0.3">
      <c r="F15" s="89">
        <v>46022</v>
      </c>
    </row>
    <row r="16" spans="2:6" s="10" customFormat="1" ht="25.5" customHeight="1" thickTop="1" x14ac:dyDescent="0.25">
      <c r="B16" s="348" t="s">
        <v>1</v>
      </c>
      <c r="C16" s="349"/>
      <c r="D16" s="324">
        <v>2025</v>
      </c>
      <c r="E16" s="324">
        <v>2024</v>
      </c>
      <c r="F16" s="352" t="s">
        <v>111</v>
      </c>
    </row>
    <row r="17" spans="2:13" s="10" customFormat="1" ht="27" customHeight="1" x14ac:dyDescent="0.25">
      <c r="B17" s="350"/>
      <c r="C17" s="351"/>
      <c r="D17" s="326" t="s">
        <v>40</v>
      </c>
      <c r="E17" s="325" t="s">
        <v>2</v>
      </c>
      <c r="F17" s="353"/>
    </row>
    <row r="18" spans="2:13" s="12" customFormat="1" ht="30" customHeight="1" x14ac:dyDescent="0.25">
      <c r="B18" s="266"/>
      <c r="C18" s="11" t="s">
        <v>3</v>
      </c>
      <c r="D18" s="258">
        <f>+D40</f>
        <v>219046010.54000044</v>
      </c>
      <c r="E18" s="258">
        <f>+E40</f>
        <v>220025578.46000004</v>
      </c>
      <c r="F18" s="267">
        <f>IF(ISERROR((ABS(D18)-ABS(E18))/ABS(E18)),"",(ABS(D18)-ABS(E18))/ABS(E18))</f>
        <v>-4.452063832104329E-3</v>
      </c>
    </row>
    <row r="19" spans="2:13" ht="21.75" customHeight="1" thickBot="1" x14ac:dyDescent="0.3">
      <c r="B19" s="268"/>
      <c r="C19" s="53" t="s">
        <v>41</v>
      </c>
      <c r="D19" s="259">
        <f>+'Comparativo limite '!H16</f>
        <v>224596236.9707</v>
      </c>
      <c r="E19" s="259">
        <v>235733764.55540001</v>
      </c>
      <c r="F19" s="284">
        <f>IF(ISERROR((ABS(D19)-ABS(E19))/ABS(E19)),"",(ABS(D19)-ABS(E19))/ABS(E19))</f>
        <v>-4.7246212716730178E-2</v>
      </c>
    </row>
    <row r="20" spans="2:13" ht="15.75" thickTop="1" x14ac:dyDescent="0.25"/>
    <row r="21" spans="2:13" ht="5.0999999999999996" customHeight="1" thickBot="1" x14ac:dyDescent="0.3"/>
    <row r="22" spans="2:13" s="13" customFormat="1" ht="34.5" customHeight="1" thickTop="1" x14ac:dyDescent="0.2">
      <c r="B22" s="269" t="s">
        <v>4</v>
      </c>
      <c r="C22" s="270"/>
      <c r="D22" s="271" t="s">
        <v>5</v>
      </c>
      <c r="E22" s="271" t="s">
        <v>5</v>
      </c>
      <c r="F22" s="272" t="s">
        <v>6</v>
      </c>
    </row>
    <row r="23" spans="2:13" s="38" customFormat="1" ht="20.100000000000001" customHeight="1" x14ac:dyDescent="0.2">
      <c r="B23" s="273" t="s">
        <v>7</v>
      </c>
      <c r="C23" s="256" t="s">
        <v>42</v>
      </c>
      <c r="D23" s="260">
        <v>3287500537.7800002</v>
      </c>
      <c r="E23" s="260">
        <v>2963214336.6799998</v>
      </c>
      <c r="F23" s="274">
        <f t="shared" ref="F23:F32" si="0">IF(ISERROR((ABS(D23)-ABS(E23))/ABS(E23)),"",(ABS(D23)-ABS(E23))/ABS(E23))</f>
        <v>0.1094373083599927</v>
      </c>
      <c r="H23" s="36"/>
      <c r="I23" s="36"/>
    </row>
    <row r="24" spans="2:13" s="38" customFormat="1" ht="20.100000000000001" customHeight="1" x14ac:dyDescent="0.2">
      <c r="B24" s="275" t="s">
        <v>8</v>
      </c>
      <c r="C24" s="66" t="s">
        <v>9</v>
      </c>
      <c r="D24" s="260">
        <v>-8768625.6399999987</v>
      </c>
      <c r="E24" s="260">
        <v>-9794382.4199999999</v>
      </c>
      <c r="F24" s="274">
        <f t="shared" si="0"/>
        <v>-0.10472909225041278</v>
      </c>
      <c r="H24" s="61"/>
      <c r="I24" s="61"/>
      <c r="J24" s="31"/>
      <c r="K24" s="31"/>
      <c r="L24" s="31"/>
      <c r="M24" s="31"/>
    </row>
    <row r="25" spans="2:13" s="38" customFormat="1" ht="30" customHeight="1" x14ac:dyDescent="0.2">
      <c r="B25" s="275" t="s">
        <v>8</v>
      </c>
      <c r="C25" s="66" t="s">
        <v>43</v>
      </c>
      <c r="D25" s="260">
        <v>-46007.82</v>
      </c>
      <c r="E25" s="260">
        <v>-76922.23000000001</v>
      </c>
      <c r="F25" s="274">
        <f t="shared" si="0"/>
        <v>-0.40189175482822076</v>
      </c>
      <c r="H25" s="36"/>
      <c r="I25" s="36"/>
    </row>
    <row r="26" spans="2:13" s="38" customFormat="1" ht="24.95" customHeight="1" x14ac:dyDescent="0.2">
      <c r="B26" s="275" t="s">
        <v>7</v>
      </c>
      <c r="C26" s="66" t="s">
        <v>10</v>
      </c>
      <c r="D26" s="260">
        <v>1174291</v>
      </c>
      <c r="E26" s="260">
        <v>2393140.5300000003</v>
      </c>
      <c r="F26" s="274">
        <f t="shared" si="0"/>
        <v>-0.50930963506769078</v>
      </c>
      <c r="H26" s="61"/>
      <c r="I26" s="61"/>
      <c r="J26" s="31"/>
      <c r="K26" s="31"/>
      <c r="L26" s="31"/>
      <c r="M26" s="31"/>
    </row>
    <row r="27" spans="2:13" s="38" customFormat="1" ht="42.75" customHeight="1" x14ac:dyDescent="0.2">
      <c r="B27" s="275" t="s">
        <v>103</v>
      </c>
      <c r="C27" s="66" t="s">
        <v>104</v>
      </c>
      <c r="D27" s="260">
        <v>-6107983.120000001</v>
      </c>
      <c r="E27" s="260">
        <v>-447760.33</v>
      </c>
      <c r="F27" s="274">
        <f t="shared" si="0"/>
        <v>12.641188624280318</v>
      </c>
      <c r="G27" s="209"/>
      <c r="H27" s="61"/>
      <c r="I27" s="61"/>
      <c r="J27" s="31"/>
      <c r="K27" s="31"/>
      <c r="L27" s="31"/>
      <c r="M27" s="31"/>
    </row>
    <row r="28" spans="2:13" s="38" customFormat="1" ht="24.95" customHeight="1" x14ac:dyDescent="0.2">
      <c r="B28" s="275" t="s">
        <v>8</v>
      </c>
      <c r="C28" s="66" t="s">
        <v>11</v>
      </c>
      <c r="D28" s="260"/>
      <c r="E28" s="260"/>
      <c r="F28" s="274" t="str">
        <f t="shared" si="0"/>
        <v/>
      </c>
      <c r="H28" s="36"/>
      <c r="I28" s="36"/>
      <c r="J28" s="31"/>
      <c r="K28" s="31"/>
      <c r="L28" s="31"/>
      <c r="M28" s="31"/>
    </row>
    <row r="29" spans="2:13" s="38" customFormat="1" ht="24.95" customHeight="1" x14ac:dyDescent="0.2">
      <c r="B29" s="273" t="s">
        <v>8</v>
      </c>
      <c r="C29" s="66" t="s">
        <v>12</v>
      </c>
      <c r="D29" s="260"/>
      <c r="E29" s="260"/>
      <c r="F29" s="274" t="str">
        <f t="shared" si="0"/>
        <v/>
      </c>
      <c r="H29" s="36"/>
      <c r="I29" s="36"/>
      <c r="J29" s="31"/>
      <c r="K29" s="31"/>
      <c r="L29" s="31"/>
      <c r="M29" s="31"/>
    </row>
    <row r="30" spans="2:13" s="38" customFormat="1" ht="24.95" hidden="1" customHeight="1" x14ac:dyDescent="0.2">
      <c r="B30" s="275" t="s">
        <v>8</v>
      </c>
      <c r="C30" s="66" t="s">
        <v>13</v>
      </c>
      <c r="D30" s="260"/>
      <c r="E30" s="265"/>
      <c r="F30" s="274" t="str">
        <f t="shared" si="0"/>
        <v/>
      </c>
      <c r="H30" s="36"/>
      <c r="I30" s="36"/>
      <c r="J30" s="67"/>
      <c r="K30" s="67"/>
      <c r="L30" s="67"/>
      <c r="M30" s="67"/>
    </row>
    <row r="31" spans="2:13" s="38" customFormat="1" ht="45" customHeight="1" x14ac:dyDescent="0.2">
      <c r="B31" s="275"/>
      <c r="C31" s="66" t="s">
        <v>38</v>
      </c>
      <c r="D31" s="260"/>
      <c r="E31" s="265"/>
      <c r="F31" s="274" t="str">
        <f t="shared" ref="F31" si="1">IF(ISERROR((ABS(D31)-ABS(E31))/ABS(E31)),"",(ABS(D31)-ABS(E31))/ABS(E31))</f>
        <v/>
      </c>
      <c r="H31" s="36"/>
      <c r="I31" s="36"/>
      <c r="J31" s="67"/>
      <c r="K31" s="67"/>
      <c r="L31" s="67"/>
      <c r="M31" s="67"/>
    </row>
    <row r="32" spans="2:13" s="38" customFormat="1" ht="20.100000000000001" customHeight="1" thickBot="1" x14ac:dyDescent="0.25">
      <c r="B32" s="208" t="s">
        <v>8</v>
      </c>
      <c r="C32" s="38" t="s">
        <v>47</v>
      </c>
      <c r="D32" s="261">
        <v>1565348.67</v>
      </c>
      <c r="E32" s="261"/>
      <c r="F32" s="276" t="str">
        <f t="shared" si="0"/>
        <v/>
      </c>
      <c r="H32" s="36"/>
      <c r="I32" s="36"/>
      <c r="J32" s="67"/>
      <c r="K32" s="67"/>
      <c r="L32" s="67"/>
      <c r="M32" s="67"/>
    </row>
    <row r="33" spans="2:13" s="14" customFormat="1" ht="25.5" thickTop="1" thickBot="1" x14ac:dyDescent="0.3">
      <c r="B33" s="277" t="s">
        <v>14</v>
      </c>
      <c r="C33" s="257"/>
      <c r="D33" s="262">
        <f>SUM(D23:D32)</f>
        <v>3275317560.8700004</v>
      </c>
      <c r="E33" s="262">
        <f>SUM(E23:E32)</f>
        <v>2955288412.23</v>
      </c>
      <c r="F33" s="278">
        <f>IF(ISERROR((ABS(D33)-ABS(E33))/ABS(E33)),"",(ABS(D33)-ABS(E33))/ABS(E33))</f>
        <v>0.10829032703394012</v>
      </c>
      <c r="J33"/>
      <c r="K33"/>
      <c r="L33"/>
      <c r="M33"/>
    </row>
    <row r="34" spans="2:13" s="18" customFormat="1" ht="20.100000000000001" customHeight="1" thickTop="1" x14ac:dyDescent="0.3">
      <c r="B34" s="279"/>
      <c r="C34" s="16" t="s">
        <v>15</v>
      </c>
      <c r="D34" s="263">
        <f>SUM(D35:D37)</f>
        <v>-3056271550.3299999</v>
      </c>
      <c r="E34" s="263">
        <f>SUM(E35:E37)</f>
        <v>-2735262833.77</v>
      </c>
      <c r="F34" s="280">
        <f t="shared" ref="F34:F39" si="2">IF(ISERROR((ABS(D34)-ABS(E34))/ABS(E34)),"",(ABS(D34)-ABS(E34))/ABS(E34))</f>
        <v>0.11735936766177425</v>
      </c>
      <c r="H34" s="17"/>
      <c r="I34" s="17"/>
      <c r="J34"/>
      <c r="K34"/>
      <c r="L34"/>
      <c r="M34"/>
    </row>
    <row r="35" spans="2:13" s="14" customFormat="1" ht="52.5" customHeight="1" x14ac:dyDescent="0.25">
      <c r="B35" s="281" t="s">
        <v>8</v>
      </c>
      <c r="C35" s="19" t="s">
        <v>16</v>
      </c>
      <c r="D35" s="260">
        <v>-271338148.09999996</v>
      </c>
      <c r="E35" s="260">
        <v>-262060866.42999998</v>
      </c>
      <c r="F35" s="274">
        <f t="shared" si="2"/>
        <v>3.5401247795531027E-2</v>
      </c>
      <c r="G35" s="4"/>
      <c r="J35"/>
      <c r="K35"/>
      <c r="L35"/>
      <c r="M35"/>
    </row>
    <row r="36" spans="2:13" s="14" customFormat="1" ht="48" customHeight="1" x14ac:dyDescent="0.25">
      <c r="B36" s="281" t="s">
        <v>8</v>
      </c>
      <c r="C36" s="19" t="s">
        <v>17</v>
      </c>
      <c r="D36" s="260">
        <v>-43049630.549999997</v>
      </c>
      <c r="E36" s="260">
        <v>-30328914.380000003</v>
      </c>
      <c r="F36" s="274">
        <f t="shared" si="2"/>
        <v>0.41942537113654488</v>
      </c>
      <c r="H36" s="15"/>
      <c r="I36" s="15"/>
      <c r="J36"/>
      <c r="K36"/>
      <c r="L36"/>
      <c r="M36"/>
    </row>
    <row r="37" spans="2:13" s="14" customFormat="1" ht="39.6" customHeight="1" x14ac:dyDescent="0.25">
      <c r="B37" s="281" t="s">
        <v>8</v>
      </c>
      <c r="C37" s="66" t="s">
        <v>46</v>
      </c>
      <c r="D37" s="260">
        <v>-2741883771.6799998</v>
      </c>
      <c r="E37" s="260">
        <v>-2442873052.96</v>
      </c>
      <c r="F37" s="274">
        <f t="shared" si="2"/>
        <v>0.12240125141078947</v>
      </c>
      <c r="H37" s="15"/>
      <c r="I37" s="15"/>
      <c r="J37"/>
      <c r="K37"/>
      <c r="L37"/>
      <c r="M37"/>
    </row>
    <row r="38" spans="2:13" s="12" customFormat="1" ht="24" customHeight="1" thickBot="1" x14ac:dyDescent="0.3">
      <c r="B38" s="282" t="s">
        <v>36</v>
      </c>
      <c r="C38" s="20"/>
      <c r="D38" s="264">
        <f>+D33+D34</f>
        <v>219046010.54000044</v>
      </c>
      <c r="E38" s="264">
        <f>+E33+E34</f>
        <v>220025578.46000004</v>
      </c>
      <c r="F38" s="283">
        <f>IF(ISERROR((ABS(D38)-ABS(E38))/ABS(E38)),"",(ABS(D38)-ABS(E38))/ABS(E38))</f>
        <v>-4.452063832104329E-3</v>
      </c>
      <c r="G38" s="90"/>
      <c r="J38"/>
      <c r="K38"/>
      <c r="L38"/>
      <c r="M38"/>
    </row>
    <row r="39" spans="2:13" s="14" customFormat="1" ht="26.25" hidden="1" customHeight="1" thickTop="1" x14ac:dyDescent="0.25">
      <c r="B39" s="69" t="s">
        <v>8</v>
      </c>
      <c r="C39" s="66" t="s">
        <v>48</v>
      </c>
      <c r="D39" s="65"/>
      <c r="E39" s="78"/>
      <c r="F39" s="76" t="str">
        <f t="shared" si="2"/>
        <v/>
      </c>
      <c r="H39" s="15"/>
      <c r="I39" s="15"/>
      <c r="J39"/>
      <c r="K39"/>
      <c r="L39"/>
      <c r="M39"/>
    </row>
    <row r="40" spans="2:13" s="12" customFormat="1" ht="41.25" hidden="1" customHeight="1" thickBot="1" x14ac:dyDescent="0.3">
      <c r="B40" s="55" t="s">
        <v>35</v>
      </c>
      <c r="C40" s="56"/>
      <c r="D40" s="57">
        <f>+D38+D39</f>
        <v>219046010.54000044</v>
      </c>
      <c r="E40" s="79">
        <f>+E38+E39</f>
        <v>220025578.46000004</v>
      </c>
      <c r="F40" s="77">
        <f>IF(ISERROR((ABS(D40)-ABS(E40))/ABS(E40)),"",(ABS(D40)-ABS(E40))/ABS(E40))</f>
        <v>-4.452063832104329E-3</v>
      </c>
      <c r="J40"/>
      <c r="K40"/>
      <c r="L40"/>
      <c r="M40"/>
    </row>
    <row r="41" spans="2:13" ht="15.75" thickTop="1" x14ac:dyDescent="0.25">
      <c r="B41" s="21"/>
      <c r="C41" s="22"/>
      <c r="D41" s="23"/>
      <c r="E41" s="23"/>
      <c r="J41"/>
      <c r="K41"/>
      <c r="L41"/>
      <c r="M41"/>
    </row>
    <row r="42" spans="2:13" s="31" customFormat="1" ht="12.75" x14ac:dyDescent="0.2">
      <c r="G42" s="67"/>
      <c r="J42" s="67"/>
      <c r="K42" s="67"/>
      <c r="L42" s="67"/>
      <c r="M42" s="67"/>
    </row>
    <row r="43" spans="2:13" customFormat="1" x14ac:dyDescent="0.25"/>
    <row r="44" spans="2:13" customFormat="1" ht="36" customHeight="1" x14ac:dyDescent="0.25"/>
    <row r="45" spans="2:13" customFormat="1" x14ac:dyDescent="0.25"/>
    <row r="46" spans="2:13" s="31" customFormat="1" ht="12.75" x14ac:dyDescent="0.2">
      <c r="G46" s="67"/>
    </row>
    <row r="47" spans="2:13" s="31" customFormat="1" ht="12.75" x14ac:dyDescent="0.2">
      <c r="G47" s="67"/>
    </row>
    <row r="48" spans="2:13" s="31" customFormat="1" ht="12.75" x14ac:dyDescent="0.2">
      <c r="G48" s="67"/>
    </row>
    <row r="49" spans="7:7" s="31" customFormat="1" ht="12.75" x14ac:dyDescent="0.2">
      <c r="G49" s="67"/>
    </row>
    <row r="50" spans="7:7" s="31" customFormat="1" ht="12.75" x14ac:dyDescent="0.2">
      <c r="G50" s="67"/>
    </row>
    <row r="51" spans="7:7" s="31" customFormat="1" ht="12.75" x14ac:dyDescent="0.2">
      <c r="G51" s="67"/>
    </row>
    <row r="52" spans="7:7" s="31" customFormat="1" ht="12.75" x14ac:dyDescent="0.2">
      <c r="G52" s="67"/>
    </row>
    <row r="53" spans="7:7" s="31" customFormat="1" ht="12.75" x14ac:dyDescent="0.2">
      <c r="G53" s="67"/>
    </row>
    <row r="54" spans="7:7" s="31" customFormat="1" ht="12.75" x14ac:dyDescent="0.2">
      <c r="G54" s="67"/>
    </row>
    <row r="55" spans="7:7" s="31" customFormat="1" ht="12.75" x14ac:dyDescent="0.2">
      <c r="G55" s="67"/>
    </row>
    <row r="56" spans="7:7" s="31" customFormat="1" ht="12.75" x14ac:dyDescent="0.2">
      <c r="G56" s="67"/>
    </row>
    <row r="57" spans="7:7" s="31" customFormat="1" ht="12.75" x14ac:dyDescent="0.2">
      <c r="G57" s="67"/>
    </row>
    <row r="58" spans="7:7" s="31" customFormat="1" ht="12.75" x14ac:dyDescent="0.2">
      <c r="G58" s="67"/>
    </row>
  </sheetData>
  <mergeCells count="2">
    <mergeCell ref="B16:C17"/>
    <mergeCell ref="F16:F17"/>
  </mergeCells>
  <phoneticPr fontId="11" type="noConversion"/>
  <printOptions horizontalCentered="1"/>
  <pageMargins left="0.19685039370078741" right="0.19685039370078741" top="0.19685039370078741" bottom="0.39370078740157483" header="0" footer="0.19685039370078741"/>
  <pageSetup paperSize="9" scale="71" orientation="landscape" r:id="rId1"/>
  <headerFooter alignWithMargins="0">
    <oddFooter>&amp;L&amp;"Arial,Cursiva"&amp;6&amp;F &amp;A</oddFooter>
  </headerFooter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48"/>
  <sheetViews>
    <sheetView showGridLines="0" showZeros="0" workbookViewId="0"/>
  </sheetViews>
  <sheetFormatPr baseColWidth="10" defaultRowHeight="15" x14ac:dyDescent="0.25"/>
  <cols>
    <col min="1" max="1" width="1.140625" style="2" customWidth="1"/>
    <col min="2" max="2" width="4" style="2" customWidth="1"/>
    <col min="3" max="3" width="33.5703125" style="2" customWidth="1"/>
    <col min="4" max="4" width="14.140625" style="2" bestFit="1" customWidth="1"/>
    <col min="5" max="5" width="12.140625" style="2" bestFit="1" customWidth="1"/>
    <col min="6" max="6" width="14.42578125" style="2" bestFit="1" customWidth="1"/>
    <col min="7" max="8" width="14.140625" style="2" bestFit="1" customWidth="1"/>
    <col min="9" max="9" width="12.7109375" style="2" customWidth="1"/>
    <col min="10" max="10" width="14.42578125" style="2" bestFit="1" customWidth="1"/>
    <col min="11" max="11" width="14.140625" style="2" bestFit="1" customWidth="1"/>
    <col min="12" max="12" width="8.42578125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24" t="s">
        <v>31</v>
      </c>
      <c r="C10" s="8"/>
      <c r="D10" s="8"/>
      <c r="E10" s="8"/>
      <c r="F10" s="8"/>
      <c r="G10" s="8"/>
      <c r="H10" s="8"/>
      <c r="I10" s="8"/>
      <c r="J10" s="8"/>
      <c r="K10" s="8"/>
      <c r="L10" s="25"/>
    </row>
    <row r="11" spans="2:12" ht="15.75" x14ac:dyDescent="0.25">
      <c r="B11" s="24" t="s">
        <v>32</v>
      </c>
      <c r="C11" s="8"/>
      <c r="D11" s="8"/>
      <c r="E11" s="8"/>
      <c r="F11" s="8"/>
      <c r="G11" s="54"/>
      <c r="H11" s="54"/>
      <c r="I11" s="54"/>
      <c r="J11" s="54"/>
      <c r="K11" s="54"/>
      <c r="L11" s="26"/>
    </row>
    <row r="12" spans="2:12" ht="11.25" customHeight="1" thickBot="1" x14ac:dyDescent="0.3">
      <c r="B12" s="47"/>
      <c r="K12" s="356">
        <f>+'Regla DFA'!F15</f>
        <v>46022</v>
      </c>
      <c r="L12" s="357"/>
    </row>
    <row r="13" spans="2:12" s="5" customFormat="1" ht="29.25" customHeight="1" thickTop="1" thickBot="1" x14ac:dyDescent="0.3">
      <c r="B13" s="285" t="s">
        <v>1</v>
      </c>
      <c r="C13" s="286"/>
      <c r="D13" s="287" t="s">
        <v>113</v>
      </c>
      <c r="E13" s="288"/>
      <c r="F13" s="288"/>
      <c r="G13" s="288"/>
      <c r="H13" s="289" t="s">
        <v>106</v>
      </c>
      <c r="I13" s="288"/>
      <c r="J13" s="288"/>
      <c r="K13" s="290"/>
      <c r="L13" s="354" t="s">
        <v>112</v>
      </c>
    </row>
    <row r="14" spans="2:12" s="5" customFormat="1" ht="36.75" customHeight="1" thickTop="1" thickBot="1" x14ac:dyDescent="0.3">
      <c r="B14" s="291"/>
      <c r="C14" s="45"/>
      <c r="D14" s="48" t="s">
        <v>19</v>
      </c>
      <c r="E14" s="49" t="s">
        <v>20</v>
      </c>
      <c r="F14" s="50" t="s">
        <v>29</v>
      </c>
      <c r="G14" s="51" t="s">
        <v>21</v>
      </c>
      <c r="H14" s="246" t="s">
        <v>19</v>
      </c>
      <c r="I14" s="49" t="s">
        <v>20</v>
      </c>
      <c r="J14" s="50" t="s">
        <v>29</v>
      </c>
      <c r="K14" s="81" t="s">
        <v>21</v>
      </c>
      <c r="L14" s="355"/>
    </row>
    <row r="15" spans="2:12" s="12" customFormat="1" ht="21" customHeight="1" thickTop="1" x14ac:dyDescent="0.25">
      <c r="B15" s="266"/>
      <c r="C15" s="39" t="s">
        <v>22</v>
      </c>
      <c r="D15" s="292">
        <f>+D37</f>
        <v>238102906.47</v>
      </c>
      <c r="E15" s="293">
        <f>+E37</f>
        <v>7058988.0500000007</v>
      </c>
      <c r="F15" s="294">
        <f>+F37</f>
        <v>16596505.319999998</v>
      </c>
      <c r="G15" s="242">
        <f>SUM(D15:F15)</f>
        <v>261758399.84</v>
      </c>
      <c r="H15" s="247">
        <f>+H37</f>
        <v>226582899.82000002</v>
      </c>
      <c r="I15" s="293">
        <f>+I37</f>
        <v>6980662.8200000003</v>
      </c>
      <c r="J15" s="293">
        <f>+J37</f>
        <v>15950202.49</v>
      </c>
      <c r="K15" s="82">
        <f>SUM(H15:J15)</f>
        <v>249513765.13000003</v>
      </c>
      <c r="L15" s="295">
        <f>IF(ISERROR((ABS(G15)-ABS(K15))/ABS(K15)),"",(ABS(G15)-ABS(K15))/ABS(K15))</f>
        <v>4.9073984770420818E-2</v>
      </c>
    </row>
    <row r="16" spans="2:12" s="12" customFormat="1" ht="15.95" customHeight="1" x14ac:dyDescent="0.25">
      <c r="B16" s="296"/>
      <c r="C16" s="40"/>
      <c r="D16" s="52"/>
      <c r="E16" s="52"/>
      <c r="F16" s="52"/>
      <c r="G16" s="52"/>
      <c r="H16" s="248"/>
      <c r="I16" s="46"/>
      <c r="J16" s="46"/>
      <c r="K16" s="83"/>
      <c r="L16" s="297"/>
    </row>
    <row r="17" spans="2:16" s="12" customFormat="1" ht="25.5" customHeight="1" thickBot="1" x14ac:dyDescent="0.3">
      <c r="B17" s="298"/>
      <c r="C17" s="210" t="s">
        <v>110</v>
      </c>
      <c r="D17" s="339">
        <v>233833552.61000001</v>
      </c>
      <c r="E17" s="340">
        <v>7204044.0300000003</v>
      </c>
      <c r="F17" s="341">
        <v>16460608.970000001</v>
      </c>
      <c r="G17" s="231">
        <f>SUM(D17:F17)</f>
        <v>257498205.61000001</v>
      </c>
      <c r="H17" s="249">
        <v>217089050.75799999</v>
      </c>
      <c r="I17" s="229">
        <v>7042988.4296000004</v>
      </c>
      <c r="J17" s="230">
        <v>15992672.9027</v>
      </c>
      <c r="K17" s="84">
        <f>SUM(H17:J17)</f>
        <v>240124712.09029999</v>
      </c>
      <c r="L17" s="299">
        <f>IF(ISERROR((ABS(G17)-ABS(K17))/ABS(K17)),"",(ABS(G17)-ABS(K17))/ABS(K17))</f>
        <v>7.2351959814809227E-2</v>
      </c>
    </row>
    <row r="18" spans="2:16" ht="5.0999999999999996" customHeight="1" thickTop="1" x14ac:dyDescent="0.25">
      <c r="K18" s="80"/>
      <c r="L18" s="80"/>
    </row>
    <row r="19" spans="2:16" x14ac:dyDescent="0.25">
      <c r="K19" s="80"/>
      <c r="L19" s="80"/>
    </row>
    <row r="20" spans="2:16" ht="5.0999999999999996" customHeight="1" thickBot="1" x14ac:dyDescent="0.3">
      <c r="K20" s="80"/>
      <c r="L20" s="80"/>
    </row>
    <row r="21" spans="2:16" ht="30" customHeight="1" thickTop="1" x14ac:dyDescent="0.25">
      <c r="B21" s="269" t="s">
        <v>4</v>
      </c>
      <c r="C21" s="300"/>
      <c r="D21" s="300"/>
      <c r="E21" s="300"/>
      <c r="F21" s="300"/>
      <c r="G21" s="300"/>
      <c r="H21" s="300"/>
      <c r="I21" s="300"/>
      <c r="J21" s="300"/>
      <c r="K21" s="301"/>
      <c r="L21" s="302"/>
    </row>
    <row r="22" spans="2:16" s="35" customFormat="1" ht="26.25" customHeight="1" x14ac:dyDescent="0.25">
      <c r="B22" s="303" t="s">
        <v>7</v>
      </c>
      <c r="C22" s="304" t="s">
        <v>42</v>
      </c>
      <c r="D22" s="226">
        <v>265996614.47</v>
      </c>
      <c r="E22" s="227">
        <v>7037026.5000000009</v>
      </c>
      <c r="F22" s="228">
        <v>16433985.83</v>
      </c>
      <c r="G22" s="243">
        <f>SUM(D22:F22)</f>
        <v>289467626.80000001</v>
      </c>
      <c r="H22" s="250">
        <v>255530788.49000001</v>
      </c>
      <c r="I22" s="227">
        <v>7081409.7000000002</v>
      </c>
      <c r="J22" s="228">
        <v>16039249.890000001</v>
      </c>
      <c r="K22" s="85">
        <f>SUM(H22:J22)</f>
        <v>278651448.07999998</v>
      </c>
      <c r="L22" s="305">
        <f t="shared" ref="L22:L32" si="0">IF(ISERROR((ABS(G22)-ABS(K22))/ABS(K22)),"",(ABS(G22)-ABS(K22))/ABS(K22))</f>
        <v>3.8816158302880009E-2</v>
      </c>
    </row>
    <row r="23" spans="2:16" s="35" customFormat="1" ht="20.100000000000001" customHeight="1" x14ac:dyDescent="0.2">
      <c r="B23" s="306" t="s">
        <v>8</v>
      </c>
      <c r="C23" s="62" t="s">
        <v>9</v>
      </c>
      <c r="D23" s="226">
        <v>-4427.6499999999996</v>
      </c>
      <c r="E23" s="33">
        <v>0</v>
      </c>
      <c r="F23" s="228">
        <v>0</v>
      </c>
      <c r="G23" s="34">
        <f t="shared" ref="G23:G33" si="1">SUM(D23:E23)</f>
        <v>-4427.6499999999996</v>
      </c>
      <c r="H23" s="250">
        <v>-4727.1399999999994</v>
      </c>
      <c r="I23" s="33">
        <v>0</v>
      </c>
      <c r="J23" s="228">
        <v>0</v>
      </c>
      <c r="K23" s="86">
        <f>SUM(H23:I23)</f>
        <v>-4727.1399999999994</v>
      </c>
      <c r="L23" s="305">
        <f t="shared" si="0"/>
        <v>-6.335543267176344E-2</v>
      </c>
      <c r="N23" s="64"/>
      <c r="O23" s="64"/>
      <c r="P23" s="64"/>
    </row>
    <row r="24" spans="2:16" s="35" customFormat="1" ht="24.75" customHeight="1" x14ac:dyDescent="0.25">
      <c r="B24" s="306" t="s">
        <v>8</v>
      </c>
      <c r="C24" s="62" t="s">
        <v>43</v>
      </c>
      <c r="D24" s="32"/>
      <c r="E24" s="33"/>
      <c r="F24" s="44"/>
      <c r="G24" s="34">
        <f t="shared" si="1"/>
        <v>0</v>
      </c>
      <c r="H24" s="251"/>
      <c r="I24" s="33"/>
      <c r="J24" s="44"/>
      <c r="K24" s="86">
        <f>SUM(H24:I24)</f>
        <v>0</v>
      </c>
      <c r="L24" s="305" t="str">
        <f t="shared" si="0"/>
        <v/>
      </c>
    </row>
    <row r="25" spans="2:16" s="35" customFormat="1" ht="24.95" customHeight="1" x14ac:dyDescent="0.2">
      <c r="B25" s="306" t="s">
        <v>7</v>
      </c>
      <c r="C25" s="62" t="s">
        <v>10</v>
      </c>
      <c r="D25" s="32"/>
      <c r="E25" s="33"/>
      <c r="F25" s="44"/>
      <c r="G25" s="34">
        <f t="shared" si="1"/>
        <v>0</v>
      </c>
      <c r="H25" s="251"/>
      <c r="I25" s="33"/>
      <c r="J25" s="44"/>
      <c r="K25" s="86">
        <f>SUM(H25:I25)</f>
        <v>0</v>
      </c>
      <c r="L25" s="305" t="str">
        <f t="shared" si="0"/>
        <v/>
      </c>
      <c r="N25" s="64"/>
      <c r="O25" s="64"/>
      <c r="P25" s="64"/>
    </row>
    <row r="26" spans="2:16" s="35" customFormat="1" ht="56.45" customHeight="1" x14ac:dyDescent="0.2">
      <c r="B26" s="306" t="s">
        <v>103</v>
      </c>
      <c r="C26" s="62" t="s">
        <v>104</v>
      </c>
      <c r="D26" s="32"/>
      <c r="E26" s="33"/>
      <c r="F26" s="44"/>
      <c r="G26" s="34"/>
      <c r="H26" s="251"/>
      <c r="I26" s="33"/>
      <c r="J26" s="44"/>
      <c r="K26" s="86"/>
      <c r="L26" s="305"/>
      <c r="N26" s="64"/>
      <c r="O26" s="64"/>
      <c r="P26" s="64"/>
    </row>
    <row r="27" spans="2:16" s="35" customFormat="1" ht="24.95" customHeight="1" x14ac:dyDescent="0.2">
      <c r="B27" s="306" t="s">
        <v>8</v>
      </c>
      <c r="C27" s="62" t="s">
        <v>11</v>
      </c>
      <c r="D27" s="32"/>
      <c r="E27" s="33"/>
      <c r="F27" s="44"/>
      <c r="G27" s="34">
        <f t="shared" si="1"/>
        <v>0</v>
      </c>
      <c r="H27" s="251"/>
      <c r="I27" s="33"/>
      <c r="J27" s="44"/>
      <c r="K27" s="86">
        <f>SUM(H27:I27)</f>
        <v>0</v>
      </c>
      <c r="L27" s="305" t="str">
        <f t="shared" si="0"/>
        <v/>
      </c>
      <c r="N27" s="64"/>
      <c r="O27" s="64"/>
      <c r="P27" s="64"/>
    </row>
    <row r="28" spans="2:16" s="35" customFormat="1" ht="24.95" hidden="1" customHeight="1" x14ac:dyDescent="0.2">
      <c r="B28" s="303" t="s">
        <v>7</v>
      </c>
      <c r="C28" s="62" t="s">
        <v>12</v>
      </c>
      <c r="D28" s="32"/>
      <c r="E28" s="33"/>
      <c r="F28" s="44"/>
      <c r="G28" s="34"/>
      <c r="H28" s="251"/>
      <c r="I28" s="33"/>
      <c r="J28" s="44"/>
      <c r="K28" s="86"/>
      <c r="L28" s="305" t="str">
        <f t="shared" si="0"/>
        <v/>
      </c>
      <c r="N28" s="64"/>
      <c r="O28" s="64"/>
      <c r="P28" s="64"/>
    </row>
    <row r="29" spans="2:16" s="35" customFormat="1" ht="24.95" hidden="1" customHeight="1" x14ac:dyDescent="0.2">
      <c r="B29" s="306" t="s">
        <v>8</v>
      </c>
      <c r="C29" s="62" t="s">
        <v>13</v>
      </c>
      <c r="D29" s="32"/>
      <c r="E29" s="33"/>
      <c r="F29" s="44"/>
      <c r="G29" s="34">
        <f>SUM(D29:F29)</f>
        <v>0</v>
      </c>
      <c r="H29" s="251"/>
      <c r="I29" s="33"/>
      <c r="J29" s="44"/>
      <c r="K29" s="86">
        <f t="shared" ref="K29:K36" si="2">SUM(H29:I29)</f>
        <v>0</v>
      </c>
      <c r="L29" s="305" t="str">
        <f t="shared" si="0"/>
        <v/>
      </c>
      <c r="N29" s="64"/>
      <c r="O29" s="64"/>
      <c r="P29" s="64"/>
    </row>
    <row r="30" spans="2:16" s="35" customFormat="1" ht="47.25" customHeight="1" x14ac:dyDescent="0.2">
      <c r="B30" s="306" t="s">
        <v>8</v>
      </c>
      <c r="C30" s="62" t="s">
        <v>38</v>
      </c>
      <c r="D30" s="32"/>
      <c r="E30" s="33"/>
      <c r="F30" s="44"/>
      <c r="G30" s="34">
        <f>SUM(D30:F30)</f>
        <v>0</v>
      </c>
      <c r="H30" s="251"/>
      <c r="I30" s="33"/>
      <c r="J30" s="44"/>
      <c r="K30" s="86">
        <f t="shared" ref="K30" si="3">SUM(H30:I30)</f>
        <v>0</v>
      </c>
      <c r="L30" s="305" t="str">
        <f t="shared" ref="L30" si="4">IF(ISERROR((ABS(G30)-ABS(K30))/ABS(K30)),"",(ABS(G30)-ABS(K30))/ABS(K30))</f>
        <v/>
      </c>
      <c r="N30" s="64"/>
      <c r="O30" s="64"/>
      <c r="P30" s="64"/>
    </row>
    <row r="31" spans="2:16" s="35" customFormat="1" ht="27.75" customHeight="1" thickBot="1" x14ac:dyDescent="0.3">
      <c r="B31" s="307"/>
      <c r="C31" s="62" t="s">
        <v>124</v>
      </c>
      <c r="D31" s="72">
        <v>2012291.49</v>
      </c>
      <c r="E31" s="73">
        <v>100700</v>
      </c>
      <c r="F31" s="74">
        <v>355000</v>
      </c>
      <c r="G31" s="75">
        <f>SUM(D31:F31)</f>
        <v>2467991.4900000002</v>
      </c>
      <c r="H31" s="252"/>
      <c r="I31" s="73"/>
      <c r="J31" s="74"/>
      <c r="K31" s="87">
        <f t="shared" si="2"/>
        <v>0</v>
      </c>
      <c r="L31" s="308" t="str">
        <f t="shared" si="0"/>
        <v/>
      </c>
    </row>
    <row r="32" spans="2:16" s="35" customFormat="1" ht="24" customHeight="1" thickTop="1" thickBot="1" x14ac:dyDescent="0.3">
      <c r="B32" s="309" t="s">
        <v>14</v>
      </c>
      <c r="C32" s="310"/>
      <c r="D32" s="311">
        <f>SUM(D22:D31)</f>
        <v>268004478.31</v>
      </c>
      <c r="E32" s="311">
        <f>SUM(E22:E31)</f>
        <v>7137726.5000000009</v>
      </c>
      <c r="F32" s="312">
        <f>SUM(F22:F31)</f>
        <v>16788985.829999998</v>
      </c>
      <c r="G32" s="244">
        <f>SUM(D32:F32)</f>
        <v>291931190.63999999</v>
      </c>
      <c r="H32" s="253">
        <f>SUM(H22:H31)</f>
        <v>255526061.35000002</v>
      </c>
      <c r="I32" s="311">
        <f>SUM(I22:I31)</f>
        <v>7081409.7000000002</v>
      </c>
      <c r="J32" s="311">
        <f>SUM(J22:J31)</f>
        <v>16039249.890000001</v>
      </c>
      <c r="K32" s="313">
        <f>SUM(H32:J32)</f>
        <v>278646720.94</v>
      </c>
      <c r="L32" s="314">
        <f t="shared" si="0"/>
        <v>4.7674954347876518E-2</v>
      </c>
    </row>
    <row r="33" spans="2:16" s="5" customFormat="1" ht="20.100000000000001" customHeight="1" thickTop="1" x14ac:dyDescent="0.2">
      <c r="B33" s="315"/>
      <c r="C33" s="27" t="s">
        <v>15</v>
      </c>
      <c r="D33" s="28"/>
      <c r="E33" s="29"/>
      <c r="F33" s="43"/>
      <c r="G33" s="30">
        <f t="shared" si="1"/>
        <v>0</v>
      </c>
      <c r="H33" s="254"/>
      <c r="I33" s="29"/>
      <c r="J33" s="43"/>
      <c r="K33" s="88">
        <f t="shared" si="2"/>
        <v>0</v>
      </c>
      <c r="L33" s="316"/>
      <c r="N33" s="31"/>
      <c r="O33" s="31"/>
      <c r="P33" s="31"/>
    </row>
    <row r="34" spans="2:16" s="35" customFormat="1" ht="82.9" customHeight="1" x14ac:dyDescent="0.25">
      <c r="B34" s="306" t="s">
        <v>8</v>
      </c>
      <c r="C34" s="62" t="s">
        <v>23</v>
      </c>
      <c r="D34" s="32">
        <v>-9230197.4600000009</v>
      </c>
      <c r="E34" s="33">
        <v>-76591.78</v>
      </c>
      <c r="F34" s="44">
        <v>-192480.51</v>
      </c>
      <c r="G34" s="34">
        <f>+D34+E34+F34</f>
        <v>-9499269.75</v>
      </c>
      <c r="H34" s="251">
        <v>-9017271.4199999999</v>
      </c>
      <c r="I34" s="33">
        <v>-98518.55</v>
      </c>
      <c r="J34" s="44">
        <v>-54047.4</v>
      </c>
      <c r="K34" s="86">
        <f>SUM(H34:J34)</f>
        <v>-9169837.370000001</v>
      </c>
      <c r="L34" s="305">
        <f t="shared" ref="L34:L37" si="5">IF(ISERROR((ABS(G34)-ABS(K34))/ABS(K34)),"",(ABS(G34)-ABS(K34))/ABS(K34))</f>
        <v>3.5925651318284929E-2</v>
      </c>
    </row>
    <row r="35" spans="2:16" s="35" customFormat="1" ht="58.15" customHeight="1" x14ac:dyDescent="0.2">
      <c r="B35" s="306" t="s">
        <v>8</v>
      </c>
      <c r="C35" s="62" t="s">
        <v>24</v>
      </c>
      <c r="D35" s="32">
        <v>-20671374.380000003</v>
      </c>
      <c r="E35" s="33">
        <v>-2146.67</v>
      </c>
      <c r="F35" s="44">
        <v>0</v>
      </c>
      <c r="G35" s="34">
        <f>+D35+E35+F35</f>
        <v>-20673521.050000004</v>
      </c>
      <c r="H35" s="251">
        <v>-19925890.109999999</v>
      </c>
      <c r="I35" s="33">
        <v>-2228.33</v>
      </c>
      <c r="J35" s="44">
        <v>-35000</v>
      </c>
      <c r="K35" s="86">
        <f>SUM(H35:J35)</f>
        <v>-19963118.439999998</v>
      </c>
      <c r="L35" s="305">
        <f t="shared" si="5"/>
        <v>3.5585753404967876E-2</v>
      </c>
      <c r="N35" s="64"/>
      <c r="O35" s="64"/>
      <c r="P35" s="64"/>
    </row>
    <row r="36" spans="2:16" s="35" customFormat="1" ht="43.5" customHeight="1" thickBot="1" x14ac:dyDescent="0.25">
      <c r="B36" s="306" t="s">
        <v>8</v>
      </c>
      <c r="C36" s="62" t="s">
        <v>18</v>
      </c>
      <c r="D36" s="32"/>
      <c r="E36" s="33"/>
      <c r="F36" s="44"/>
      <c r="G36" s="34">
        <f>+D36+E36+F36</f>
        <v>0</v>
      </c>
      <c r="H36" s="251"/>
      <c r="I36" s="33"/>
      <c r="J36" s="44"/>
      <c r="K36" s="86">
        <f t="shared" si="2"/>
        <v>0</v>
      </c>
      <c r="L36" s="308" t="str">
        <f t="shared" si="5"/>
        <v/>
      </c>
      <c r="N36" s="64"/>
      <c r="O36" s="64"/>
      <c r="P36" s="64"/>
    </row>
    <row r="37" spans="2:16" s="12" customFormat="1" ht="24.95" customHeight="1" thickTop="1" thickBot="1" x14ac:dyDescent="0.3">
      <c r="B37" s="317" t="s">
        <v>37</v>
      </c>
      <c r="C37" s="318"/>
      <c r="D37" s="319">
        <f>+D32+SUM(D34:D36)</f>
        <v>238102906.47</v>
      </c>
      <c r="E37" s="320">
        <f>SUM(E32:E36)</f>
        <v>7058988.0500000007</v>
      </c>
      <c r="F37" s="245">
        <f>SUM(F32:F36)</f>
        <v>16596505.319999998</v>
      </c>
      <c r="G37" s="245">
        <f>SUM(D37:F37)</f>
        <v>261758399.84</v>
      </c>
      <c r="H37" s="255">
        <f>+H32+SUM(H34:H36)</f>
        <v>226582899.82000002</v>
      </c>
      <c r="I37" s="320">
        <f>SUM(I32:I36)</f>
        <v>6980662.8200000003</v>
      </c>
      <c r="J37" s="320">
        <f>SUM(J32:J36)</f>
        <v>15950202.49</v>
      </c>
      <c r="K37" s="321">
        <f>SUM(H37:J37)</f>
        <v>249513765.13000003</v>
      </c>
      <c r="L37" s="322">
        <f t="shared" si="5"/>
        <v>4.9073984770420818E-2</v>
      </c>
      <c r="N37" s="35"/>
      <c r="O37" s="35"/>
      <c r="P37" s="35"/>
    </row>
    <row r="38" spans="2:16" ht="15.75" thickTop="1" x14ac:dyDescent="0.25">
      <c r="D38" s="31"/>
      <c r="E38" s="31"/>
      <c r="F38" s="31"/>
      <c r="G38" s="36"/>
      <c r="H38" s="36"/>
      <c r="I38" s="36"/>
      <c r="J38" s="36"/>
      <c r="K38" s="36"/>
      <c r="L38" s="31"/>
      <c r="N38" s="31"/>
      <c r="O38" s="31"/>
      <c r="P38" s="31"/>
    </row>
    <row r="39" spans="2:16" x14ac:dyDescent="0.25">
      <c r="D39" s="59"/>
      <c r="E39" s="59"/>
      <c r="F39" s="59"/>
      <c r="G39" s="59"/>
    </row>
    <row r="40" spans="2:16" x14ac:dyDescent="0.25">
      <c r="D40" s="59"/>
      <c r="E40" s="59"/>
      <c r="F40" s="59"/>
      <c r="G40" s="59"/>
    </row>
    <row r="41" spans="2:16" customForma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ht="15.75" customHeight="1" x14ac:dyDescent="0.25"/>
    <row r="47" spans="2:16" customFormat="1" x14ac:dyDescent="0.25"/>
    <row r="48" spans="2:16" customFormat="1" x14ac:dyDescent="0.25"/>
  </sheetData>
  <mergeCells count="2">
    <mergeCell ref="L13:L14"/>
    <mergeCell ref="K12:L12"/>
  </mergeCells>
  <printOptions horizontalCentered="1"/>
  <pageMargins left="0.19685039370078741" right="0.19685039370078741" top="0.19685039370078741" bottom="0.19685039370078741" header="0" footer="0.19685039370078741"/>
  <pageSetup paperSize="9" scale="80" orientation="landscape" r:id="rId1"/>
  <headerFooter alignWithMargins="0">
    <oddFooter>&amp;L&amp;"Arial,Cursiva"&amp;6&amp;F &amp;A</oddFooter>
  </headerFooter>
  <customProperties>
    <customPr name="_pios_id" r:id="rId2"/>
  </customProperties>
  <ignoredErrors>
    <ignoredError sqref="G23" formulaRange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29DF7-D2F2-4363-A9ED-A32C39866536}">
  <sheetPr>
    <pageSetUpPr fitToPage="1"/>
  </sheetPr>
  <dimension ref="A3:I44"/>
  <sheetViews>
    <sheetView showGridLines="0" showZeros="0" workbookViewId="0"/>
  </sheetViews>
  <sheetFormatPr baseColWidth="10" defaultRowHeight="12.75" x14ac:dyDescent="0.2"/>
  <cols>
    <col min="1" max="1" width="5" style="2" customWidth="1"/>
    <col min="2" max="2" width="32.7109375" style="2" customWidth="1"/>
    <col min="3" max="9" width="14.7109375" style="2" customWidth="1"/>
    <col min="10" max="250" width="11.42578125" style="2"/>
    <col min="251" max="251" width="0.28515625" style="2" customWidth="1"/>
    <col min="252" max="252" width="4" style="2" customWidth="1"/>
    <col min="253" max="253" width="53.85546875" style="2" customWidth="1"/>
    <col min="254" max="261" width="14.7109375" style="2" customWidth="1"/>
    <col min="262" max="262" width="11.42578125" style="2"/>
    <col min="263" max="263" width="8.85546875" style="2" customWidth="1"/>
    <col min="264" max="264" width="11.42578125" style="2"/>
    <col min="265" max="265" width="15.42578125" style="2" customWidth="1"/>
    <col min="266" max="506" width="11.42578125" style="2"/>
    <col min="507" max="507" width="0.28515625" style="2" customWidth="1"/>
    <col min="508" max="508" width="4" style="2" customWidth="1"/>
    <col min="509" max="509" width="53.85546875" style="2" customWidth="1"/>
    <col min="510" max="517" width="14.7109375" style="2" customWidth="1"/>
    <col min="518" max="518" width="11.42578125" style="2"/>
    <col min="519" max="519" width="8.85546875" style="2" customWidth="1"/>
    <col min="520" max="520" width="11.42578125" style="2"/>
    <col min="521" max="521" width="15.42578125" style="2" customWidth="1"/>
    <col min="522" max="762" width="11.42578125" style="2"/>
    <col min="763" max="763" width="0.28515625" style="2" customWidth="1"/>
    <col min="764" max="764" width="4" style="2" customWidth="1"/>
    <col min="765" max="765" width="53.85546875" style="2" customWidth="1"/>
    <col min="766" max="773" width="14.7109375" style="2" customWidth="1"/>
    <col min="774" max="774" width="11.42578125" style="2"/>
    <col min="775" max="775" width="8.85546875" style="2" customWidth="1"/>
    <col min="776" max="776" width="11.42578125" style="2"/>
    <col min="777" max="777" width="15.42578125" style="2" customWidth="1"/>
    <col min="778" max="1018" width="11.42578125" style="2"/>
    <col min="1019" max="1019" width="0.28515625" style="2" customWidth="1"/>
    <col min="1020" max="1020" width="4" style="2" customWidth="1"/>
    <col min="1021" max="1021" width="53.85546875" style="2" customWidth="1"/>
    <col min="1022" max="1029" width="14.7109375" style="2" customWidth="1"/>
    <col min="1030" max="1030" width="11.42578125" style="2"/>
    <col min="1031" max="1031" width="8.85546875" style="2" customWidth="1"/>
    <col min="1032" max="1032" width="11.42578125" style="2"/>
    <col min="1033" max="1033" width="15.42578125" style="2" customWidth="1"/>
    <col min="1034" max="1274" width="11.42578125" style="2"/>
    <col min="1275" max="1275" width="0.28515625" style="2" customWidth="1"/>
    <col min="1276" max="1276" width="4" style="2" customWidth="1"/>
    <col min="1277" max="1277" width="53.85546875" style="2" customWidth="1"/>
    <col min="1278" max="1285" width="14.7109375" style="2" customWidth="1"/>
    <col min="1286" max="1286" width="11.42578125" style="2"/>
    <col min="1287" max="1287" width="8.85546875" style="2" customWidth="1"/>
    <col min="1288" max="1288" width="11.42578125" style="2"/>
    <col min="1289" max="1289" width="15.42578125" style="2" customWidth="1"/>
    <col min="1290" max="1530" width="11.42578125" style="2"/>
    <col min="1531" max="1531" width="0.28515625" style="2" customWidth="1"/>
    <col min="1532" max="1532" width="4" style="2" customWidth="1"/>
    <col min="1533" max="1533" width="53.85546875" style="2" customWidth="1"/>
    <col min="1534" max="1541" width="14.7109375" style="2" customWidth="1"/>
    <col min="1542" max="1542" width="11.42578125" style="2"/>
    <col min="1543" max="1543" width="8.85546875" style="2" customWidth="1"/>
    <col min="1544" max="1544" width="11.42578125" style="2"/>
    <col min="1545" max="1545" width="15.42578125" style="2" customWidth="1"/>
    <col min="1546" max="1786" width="11.42578125" style="2"/>
    <col min="1787" max="1787" width="0.28515625" style="2" customWidth="1"/>
    <col min="1788" max="1788" width="4" style="2" customWidth="1"/>
    <col min="1789" max="1789" width="53.85546875" style="2" customWidth="1"/>
    <col min="1790" max="1797" width="14.7109375" style="2" customWidth="1"/>
    <col min="1798" max="1798" width="11.42578125" style="2"/>
    <col min="1799" max="1799" width="8.85546875" style="2" customWidth="1"/>
    <col min="1800" max="1800" width="11.42578125" style="2"/>
    <col min="1801" max="1801" width="15.42578125" style="2" customWidth="1"/>
    <col min="1802" max="2042" width="11.42578125" style="2"/>
    <col min="2043" max="2043" width="0.28515625" style="2" customWidth="1"/>
    <col min="2044" max="2044" width="4" style="2" customWidth="1"/>
    <col min="2045" max="2045" width="53.85546875" style="2" customWidth="1"/>
    <col min="2046" max="2053" width="14.7109375" style="2" customWidth="1"/>
    <col min="2054" max="2054" width="11.42578125" style="2"/>
    <col min="2055" max="2055" width="8.85546875" style="2" customWidth="1"/>
    <col min="2056" max="2056" width="11.42578125" style="2"/>
    <col min="2057" max="2057" width="15.42578125" style="2" customWidth="1"/>
    <col min="2058" max="2298" width="11.42578125" style="2"/>
    <col min="2299" max="2299" width="0.28515625" style="2" customWidth="1"/>
    <col min="2300" max="2300" width="4" style="2" customWidth="1"/>
    <col min="2301" max="2301" width="53.85546875" style="2" customWidth="1"/>
    <col min="2302" max="2309" width="14.7109375" style="2" customWidth="1"/>
    <col min="2310" max="2310" width="11.42578125" style="2"/>
    <col min="2311" max="2311" width="8.85546875" style="2" customWidth="1"/>
    <col min="2312" max="2312" width="11.42578125" style="2"/>
    <col min="2313" max="2313" width="15.42578125" style="2" customWidth="1"/>
    <col min="2314" max="2554" width="11.42578125" style="2"/>
    <col min="2555" max="2555" width="0.28515625" style="2" customWidth="1"/>
    <col min="2556" max="2556" width="4" style="2" customWidth="1"/>
    <col min="2557" max="2557" width="53.85546875" style="2" customWidth="1"/>
    <col min="2558" max="2565" width="14.7109375" style="2" customWidth="1"/>
    <col min="2566" max="2566" width="11.42578125" style="2"/>
    <col min="2567" max="2567" width="8.85546875" style="2" customWidth="1"/>
    <col min="2568" max="2568" width="11.42578125" style="2"/>
    <col min="2569" max="2569" width="15.42578125" style="2" customWidth="1"/>
    <col min="2570" max="2810" width="11.42578125" style="2"/>
    <col min="2811" max="2811" width="0.28515625" style="2" customWidth="1"/>
    <col min="2812" max="2812" width="4" style="2" customWidth="1"/>
    <col min="2813" max="2813" width="53.85546875" style="2" customWidth="1"/>
    <col min="2814" max="2821" width="14.7109375" style="2" customWidth="1"/>
    <col min="2822" max="2822" width="11.42578125" style="2"/>
    <col min="2823" max="2823" width="8.85546875" style="2" customWidth="1"/>
    <col min="2824" max="2824" width="11.42578125" style="2"/>
    <col min="2825" max="2825" width="15.42578125" style="2" customWidth="1"/>
    <col min="2826" max="3066" width="11.42578125" style="2"/>
    <col min="3067" max="3067" width="0.28515625" style="2" customWidth="1"/>
    <col min="3068" max="3068" width="4" style="2" customWidth="1"/>
    <col min="3069" max="3069" width="53.85546875" style="2" customWidth="1"/>
    <col min="3070" max="3077" width="14.7109375" style="2" customWidth="1"/>
    <col min="3078" max="3078" width="11.42578125" style="2"/>
    <col min="3079" max="3079" width="8.85546875" style="2" customWidth="1"/>
    <col min="3080" max="3080" width="11.42578125" style="2"/>
    <col min="3081" max="3081" width="15.42578125" style="2" customWidth="1"/>
    <col min="3082" max="3322" width="11.42578125" style="2"/>
    <col min="3323" max="3323" width="0.28515625" style="2" customWidth="1"/>
    <col min="3324" max="3324" width="4" style="2" customWidth="1"/>
    <col min="3325" max="3325" width="53.85546875" style="2" customWidth="1"/>
    <col min="3326" max="3333" width="14.7109375" style="2" customWidth="1"/>
    <col min="3334" max="3334" width="11.42578125" style="2"/>
    <col min="3335" max="3335" width="8.85546875" style="2" customWidth="1"/>
    <col min="3336" max="3336" width="11.42578125" style="2"/>
    <col min="3337" max="3337" width="15.42578125" style="2" customWidth="1"/>
    <col min="3338" max="3578" width="11.42578125" style="2"/>
    <col min="3579" max="3579" width="0.28515625" style="2" customWidth="1"/>
    <col min="3580" max="3580" width="4" style="2" customWidth="1"/>
    <col min="3581" max="3581" width="53.85546875" style="2" customWidth="1"/>
    <col min="3582" max="3589" width="14.7109375" style="2" customWidth="1"/>
    <col min="3590" max="3590" width="11.42578125" style="2"/>
    <col min="3591" max="3591" width="8.85546875" style="2" customWidth="1"/>
    <col min="3592" max="3592" width="11.42578125" style="2"/>
    <col min="3593" max="3593" width="15.42578125" style="2" customWidth="1"/>
    <col min="3594" max="3834" width="11.42578125" style="2"/>
    <col min="3835" max="3835" width="0.28515625" style="2" customWidth="1"/>
    <col min="3836" max="3836" width="4" style="2" customWidth="1"/>
    <col min="3837" max="3837" width="53.85546875" style="2" customWidth="1"/>
    <col min="3838" max="3845" width="14.7109375" style="2" customWidth="1"/>
    <col min="3846" max="3846" width="11.42578125" style="2"/>
    <col min="3847" max="3847" width="8.85546875" style="2" customWidth="1"/>
    <col min="3848" max="3848" width="11.42578125" style="2"/>
    <col min="3849" max="3849" width="15.42578125" style="2" customWidth="1"/>
    <col min="3850" max="4090" width="11.42578125" style="2"/>
    <col min="4091" max="4091" width="0.28515625" style="2" customWidth="1"/>
    <col min="4092" max="4092" width="4" style="2" customWidth="1"/>
    <col min="4093" max="4093" width="53.85546875" style="2" customWidth="1"/>
    <col min="4094" max="4101" width="14.7109375" style="2" customWidth="1"/>
    <col min="4102" max="4102" width="11.42578125" style="2"/>
    <col min="4103" max="4103" width="8.85546875" style="2" customWidth="1"/>
    <col min="4104" max="4104" width="11.42578125" style="2"/>
    <col min="4105" max="4105" width="15.42578125" style="2" customWidth="1"/>
    <col min="4106" max="4346" width="11.42578125" style="2"/>
    <col min="4347" max="4347" width="0.28515625" style="2" customWidth="1"/>
    <col min="4348" max="4348" width="4" style="2" customWidth="1"/>
    <col min="4349" max="4349" width="53.85546875" style="2" customWidth="1"/>
    <col min="4350" max="4357" width="14.7109375" style="2" customWidth="1"/>
    <col min="4358" max="4358" width="11.42578125" style="2"/>
    <col min="4359" max="4359" width="8.85546875" style="2" customWidth="1"/>
    <col min="4360" max="4360" width="11.42578125" style="2"/>
    <col min="4361" max="4361" width="15.42578125" style="2" customWidth="1"/>
    <col min="4362" max="4602" width="11.42578125" style="2"/>
    <col min="4603" max="4603" width="0.28515625" style="2" customWidth="1"/>
    <col min="4604" max="4604" width="4" style="2" customWidth="1"/>
    <col min="4605" max="4605" width="53.85546875" style="2" customWidth="1"/>
    <col min="4606" max="4613" width="14.7109375" style="2" customWidth="1"/>
    <col min="4614" max="4614" width="11.42578125" style="2"/>
    <col min="4615" max="4615" width="8.85546875" style="2" customWidth="1"/>
    <col min="4616" max="4616" width="11.42578125" style="2"/>
    <col min="4617" max="4617" width="15.42578125" style="2" customWidth="1"/>
    <col min="4618" max="4858" width="11.42578125" style="2"/>
    <col min="4859" max="4859" width="0.28515625" style="2" customWidth="1"/>
    <col min="4860" max="4860" width="4" style="2" customWidth="1"/>
    <col min="4861" max="4861" width="53.85546875" style="2" customWidth="1"/>
    <col min="4862" max="4869" width="14.7109375" style="2" customWidth="1"/>
    <col min="4870" max="4870" width="11.42578125" style="2"/>
    <col min="4871" max="4871" width="8.85546875" style="2" customWidth="1"/>
    <col min="4872" max="4872" width="11.42578125" style="2"/>
    <col min="4873" max="4873" width="15.42578125" style="2" customWidth="1"/>
    <col min="4874" max="5114" width="11.42578125" style="2"/>
    <col min="5115" max="5115" width="0.28515625" style="2" customWidth="1"/>
    <col min="5116" max="5116" width="4" style="2" customWidth="1"/>
    <col min="5117" max="5117" width="53.85546875" style="2" customWidth="1"/>
    <col min="5118" max="5125" width="14.7109375" style="2" customWidth="1"/>
    <col min="5126" max="5126" width="11.42578125" style="2"/>
    <col min="5127" max="5127" width="8.85546875" style="2" customWidth="1"/>
    <col min="5128" max="5128" width="11.42578125" style="2"/>
    <col min="5129" max="5129" width="15.42578125" style="2" customWidth="1"/>
    <col min="5130" max="5370" width="11.42578125" style="2"/>
    <col min="5371" max="5371" width="0.28515625" style="2" customWidth="1"/>
    <col min="5372" max="5372" width="4" style="2" customWidth="1"/>
    <col min="5373" max="5373" width="53.85546875" style="2" customWidth="1"/>
    <col min="5374" max="5381" width="14.7109375" style="2" customWidth="1"/>
    <col min="5382" max="5382" width="11.42578125" style="2"/>
    <col min="5383" max="5383" width="8.85546875" style="2" customWidth="1"/>
    <col min="5384" max="5384" width="11.42578125" style="2"/>
    <col min="5385" max="5385" width="15.42578125" style="2" customWidth="1"/>
    <col min="5386" max="5626" width="11.42578125" style="2"/>
    <col min="5627" max="5627" width="0.28515625" style="2" customWidth="1"/>
    <col min="5628" max="5628" width="4" style="2" customWidth="1"/>
    <col min="5629" max="5629" width="53.85546875" style="2" customWidth="1"/>
    <col min="5630" max="5637" width="14.7109375" style="2" customWidth="1"/>
    <col min="5638" max="5638" width="11.42578125" style="2"/>
    <col min="5639" max="5639" width="8.85546875" style="2" customWidth="1"/>
    <col min="5640" max="5640" width="11.42578125" style="2"/>
    <col min="5641" max="5641" width="15.42578125" style="2" customWidth="1"/>
    <col min="5642" max="5882" width="11.42578125" style="2"/>
    <col min="5883" max="5883" width="0.28515625" style="2" customWidth="1"/>
    <col min="5884" max="5884" width="4" style="2" customWidth="1"/>
    <col min="5885" max="5885" width="53.85546875" style="2" customWidth="1"/>
    <col min="5886" max="5893" width="14.7109375" style="2" customWidth="1"/>
    <col min="5894" max="5894" width="11.42578125" style="2"/>
    <col min="5895" max="5895" width="8.85546875" style="2" customWidth="1"/>
    <col min="5896" max="5896" width="11.42578125" style="2"/>
    <col min="5897" max="5897" width="15.42578125" style="2" customWidth="1"/>
    <col min="5898" max="6138" width="11.42578125" style="2"/>
    <col min="6139" max="6139" width="0.28515625" style="2" customWidth="1"/>
    <col min="6140" max="6140" width="4" style="2" customWidth="1"/>
    <col min="6141" max="6141" width="53.85546875" style="2" customWidth="1"/>
    <col min="6142" max="6149" width="14.7109375" style="2" customWidth="1"/>
    <col min="6150" max="6150" width="11.42578125" style="2"/>
    <col min="6151" max="6151" width="8.85546875" style="2" customWidth="1"/>
    <col min="6152" max="6152" width="11.42578125" style="2"/>
    <col min="6153" max="6153" width="15.42578125" style="2" customWidth="1"/>
    <col min="6154" max="6394" width="11.42578125" style="2"/>
    <col min="6395" max="6395" width="0.28515625" style="2" customWidth="1"/>
    <col min="6396" max="6396" width="4" style="2" customWidth="1"/>
    <col min="6397" max="6397" width="53.85546875" style="2" customWidth="1"/>
    <col min="6398" max="6405" width="14.7109375" style="2" customWidth="1"/>
    <col min="6406" max="6406" width="11.42578125" style="2"/>
    <col min="6407" max="6407" width="8.85546875" style="2" customWidth="1"/>
    <col min="6408" max="6408" width="11.42578125" style="2"/>
    <col min="6409" max="6409" width="15.42578125" style="2" customWidth="1"/>
    <col min="6410" max="6650" width="11.42578125" style="2"/>
    <col min="6651" max="6651" width="0.28515625" style="2" customWidth="1"/>
    <col min="6652" max="6652" width="4" style="2" customWidth="1"/>
    <col min="6653" max="6653" width="53.85546875" style="2" customWidth="1"/>
    <col min="6654" max="6661" width="14.7109375" style="2" customWidth="1"/>
    <col min="6662" max="6662" width="11.42578125" style="2"/>
    <col min="6663" max="6663" width="8.85546875" style="2" customWidth="1"/>
    <col min="6664" max="6664" width="11.42578125" style="2"/>
    <col min="6665" max="6665" width="15.42578125" style="2" customWidth="1"/>
    <col min="6666" max="6906" width="11.42578125" style="2"/>
    <col min="6907" max="6907" width="0.28515625" style="2" customWidth="1"/>
    <col min="6908" max="6908" width="4" style="2" customWidth="1"/>
    <col min="6909" max="6909" width="53.85546875" style="2" customWidth="1"/>
    <col min="6910" max="6917" width="14.7109375" style="2" customWidth="1"/>
    <col min="6918" max="6918" width="11.42578125" style="2"/>
    <col min="6919" max="6919" width="8.85546875" style="2" customWidth="1"/>
    <col min="6920" max="6920" width="11.42578125" style="2"/>
    <col min="6921" max="6921" width="15.42578125" style="2" customWidth="1"/>
    <col min="6922" max="7162" width="11.42578125" style="2"/>
    <col min="7163" max="7163" width="0.28515625" style="2" customWidth="1"/>
    <col min="7164" max="7164" width="4" style="2" customWidth="1"/>
    <col min="7165" max="7165" width="53.85546875" style="2" customWidth="1"/>
    <col min="7166" max="7173" width="14.7109375" style="2" customWidth="1"/>
    <col min="7174" max="7174" width="11.42578125" style="2"/>
    <col min="7175" max="7175" width="8.85546875" style="2" customWidth="1"/>
    <col min="7176" max="7176" width="11.42578125" style="2"/>
    <col min="7177" max="7177" width="15.42578125" style="2" customWidth="1"/>
    <col min="7178" max="7418" width="11.42578125" style="2"/>
    <col min="7419" max="7419" width="0.28515625" style="2" customWidth="1"/>
    <col min="7420" max="7420" width="4" style="2" customWidth="1"/>
    <col min="7421" max="7421" width="53.85546875" style="2" customWidth="1"/>
    <col min="7422" max="7429" width="14.7109375" style="2" customWidth="1"/>
    <col min="7430" max="7430" width="11.42578125" style="2"/>
    <col min="7431" max="7431" width="8.85546875" style="2" customWidth="1"/>
    <col min="7432" max="7432" width="11.42578125" style="2"/>
    <col min="7433" max="7433" width="15.42578125" style="2" customWidth="1"/>
    <col min="7434" max="7674" width="11.42578125" style="2"/>
    <col min="7675" max="7675" width="0.28515625" style="2" customWidth="1"/>
    <col min="7676" max="7676" width="4" style="2" customWidth="1"/>
    <col min="7677" max="7677" width="53.85546875" style="2" customWidth="1"/>
    <col min="7678" max="7685" width="14.7109375" style="2" customWidth="1"/>
    <col min="7686" max="7686" width="11.42578125" style="2"/>
    <col min="7687" max="7687" width="8.85546875" style="2" customWidth="1"/>
    <col min="7688" max="7688" width="11.42578125" style="2"/>
    <col min="7689" max="7689" width="15.42578125" style="2" customWidth="1"/>
    <col min="7690" max="7930" width="11.42578125" style="2"/>
    <col min="7931" max="7931" width="0.28515625" style="2" customWidth="1"/>
    <col min="7932" max="7932" width="4" style="2" customWidth="1"/>
    <col min="7933" max="7933" width="53.85546875" style="2" customWidth="1"/>
    <col min="7934" max="7941" width="14.7109375" style="2" customWidth="1"/>
    <col min="7942" max="7942" width="11.42578125" style="2"/>
    <col min="7943" max="7943" width="8.85546875" style="2" customWidth="1"/>
    <col min="7944" max="7944" width="11.42578125" style="2"/>
    <col min="7945" max="7945" width="15.42578125" style="2" customWidth="1"/>
    <col min="7946" max="8186" width="11.42578125" style="2"/>
    <col min="8187" max="8187" width="0.28515625" style="2" customWidth="1"/>
    <col min="8188" max="8188" width="4" style="2" customWidth="1"/>
    <col min="8189" max="8189" width="53.85546875" style="2" customWidth="1"/>
    <col min="8190" max="8197" width="14.7109375" style="2" customWidth="1"/>
    <col min="8198" max="8198" width="11.42578125" style="2"/>
    <col min="8199" max="8199" width="8.85546875" style="2" customWidth="1"/>
    <col min="8200" max="8200" width="11.42578125" style="2"/>
    <col min="8201" max="8201" width="15.42578125" style="2" customWidth="1"/>
    <col min="8202" max="8442" width="11.42578125" style="2"/>
    <col min="8443" max="8443" width="0.28515625" style="2" customWidth="1"/>
    <col min="8444" max="8444" width="4" style="2" customWidth="1"/>
    <col min="8445" max="8445" width="53.85546875" style="2" customWidth="1"/>
    <col min="8446" max="8453" width="14.7109375" style="2" customWidth="1"/>
    <col min="8454" max="8454" width="11.42578125" style="2"/>
    <col min="8455" max="8455" width="8.85546875" style="2" customWidth="1"/>
    <col min="8456" max="8456" width="11.42578125" style="2"/>
    <col min="8457" max="8457" width="15.42578125" style="2" customWidth="1"/>
    <col min="8458" max="8698" width="11.42578125" style="2"/>
    <col min="8699" max="8699" width="0.28515625" style="2" customWidth="1"/>
    <col min="8700" max="8700" width="4" style="2" customWidth="1"/>
    <col min="8701" max="8701" width="53.85546875" style="2" customWidth="1"/>
    <col min="8702" max="8709" width="14.7109375" style="2" customWidth="1"/>
    <col min="8710" max="8710" width="11.42578125" style="2"/>
    <col min="8711" max="8711" width="8.85546875" style="2" customWidth="1"/>
    <col min="8712" max="8712" width="11.42578125" style="2"/>
    <col min="8713" max="8713" width="15.42578125" style="2" customWidth="1"/>
    <col min="8714" max="8954" width="11.42578125" style="2"/>
    <col min="8955" max="8955" width="0.28515625" style="2" customWidth="1"/>
    <col min="8956" max="8956" width="4" style="2" customWidth="1"/>
    <col min="8957" max="8957" width="53.85546875" style="2" customWidth="1"/>
    <col min="8958" max="8965" width="14.7109375" style="2" customWidth="1"/>
    <col min="8966" max="8966" width="11.42578125" style="2"/>
    <col min="8967" max="8967" width="8.85546875" style="2" customWidth="1"/>
    <col min="8968" max="8968" width="11.42578125" style="2"/>
    <col min="8969" max="8969" width="15.42578125" style="2" customWidth="1"/>
    <col min="8970" max="9210" width="11.42578125" style="2"/>
    <col min="9211" max="9211" width="0.28515625" style="2" customWidth="1"/>
    <col min="9212" max="9212" width="4" style="2" customWidth="1"/>
    <col min="9213" max="9213" width="53.85546875" style="2" customWidth="1"/>
    <col min="9214" max="9221" width="14.7109375" style="2" customWidth="1"/>
    <col min="9222" max="9222" width="11.42578125" style="2"/>
    <col min="9223" max="9223" width="8.85546875" style="2" customWidth="1"/>
    <col min="9224" max="9224" width="11.42578125" style="2"/>
    <col min="9225" max="9225" width="15.42578125" style="2" customWidth="1"/>
    <col min="9226" max="9466" width="11.42578125" style="2"/>
    <col min="9467" max="9467" width="0.28515625" style="2" customWidth="1"/>
    <col min="9468" max="9468" width="4" style="2" customWidth="1"/>
    <col min="9469" max="9469" width="53.85546875" style="2" customWidth="1"/>
    <col min="9470" max="9477" width="14.7109375" style="2" customWidth="1"/>
    <col min="9478" max="9478" width="11.42578125" style="2"/>
    <col min="9479" max="9479" width="8.85546875" style="2" customWidth="1"/>
    <col min="9480" max="9480" width="11.42578125" style="2"/>
    <col min="9481" max="9481" width="15.42578125" style="2" customWidth="1"/>
    <col min="9482" max="9722" width="11.42578125" style="2"/>
    <col min="9723" max="9723" width="0.28515625" style="2" customWidth="1"/>
    <col min="9724" max="9724" width="4" style="2" customWidth="1"/>
    <col min="9725" max="9725" width="53.85546875" style="2" customWidth="1"/>
    <col min="9726" max="9733" width="14.7109375" style="2" customWidth="1"/>
    <col min="9734" max="9734" width="11.42578125" style="2"/>
    <col min="9735" max="9735" width="8.85546875" style="2" customWidth="1"/>
    <col min="9736" max="9736" width="11.42578125" style="2"/>
    <col min="9737" max="9737" width="15.42578125" style="2" customWidth="1"/>
    <col min="9738" max="9978" width="11.42578125" style="2"/>
    <col min="9979" max="9979" width="0.28515625" style="2" customWidth="1"/>
    <col min="9980" max="9980" width="4" style="2" customWidth="1"/>
    <col min="9981" max="9981" width="53.85546875" style="2" customWidth="1"/>
    <col min="9982" max="9989" width="14.7109375" style="2" customWidth="1"/>
    <col min="9990" max="9990" width="11.42578125" style="2"/>
    <col min="9991" max="9991" width="8.85546875" style="2" customWidth="1"/>
    <col min="9992" max="9992" width="11.42578125" style="2"/>
    <col min="9993" max="9993" width="15.42578125" style="2" customWidth="1"/>
    <col min="9994" max="10234" width="11.42578125" style="2"/>
    <col min="10235" max="10235" width="0.28515625" style="2" customWidth="1"/>
    <col min="10236" max="10236" width="4" style="2" customWidth="1"/>
    <col min="10237" max="10237" width="53.85546875" style="2" customWidth="1"/>
    <col min="10238" max="10245" width="14.7109375" style="2" customWidth="1"/>
    <col min="10246" max="10246" width="11.42578125" style="2"/>
    <col min="10247" max="10247" width="8.85546875" style="2" customWidth="1"/>
    <col min="10248" max="10248" width="11.42578125" style="2"/>
    <col min="10249" max="10249" width="15.42578125" style="2" customWidth="1"/>
    <col min="10250" max="10490" width="11.42578125" style="2"/>
    <col min="10491" max="10491" width="0.28515625" style="2" customWidth="1"/>
    <col min="10492" max="10492" width="4" style="2" customWidth="1"/>
    <col min="10493" max="10493" width="53.85546875" style="2" customWidth="1"/>
    <col min="10494" max="10501" width="14.7109375" style="2" customWidth="1"/>
    <col min="10502" max="10502" width="11.42578125" style="2"/>
    <col min="10503" max="10503" width="8.85546875" style="2" customWidth="1"/>
    <col min="10504" max="10504" width="11.42578125" style="2"/>
    <col min="10505" max="10505" width="15.42578125" style="2" customWidth="1"/>
    <col min="10506" max="10746" width="11.42578125" style="2"/>
    <col min="10747" max="10747" width="0.28515625" style="2" customWidth="1"/>
    <col min="10748" max="10748" width="4" style="2" customWidth="1"/>
    <col min="10749" max="10749" width="53.85546875" style="2" customWidth="1"/>
    <col min="10750" max="10757" width="14.7109375" style="2" customWidth="1"/>
    <col min="10758" max="10758" width="11.42578125" style="2"/>
    <col min="10759" max="10759" width="8.85546875" style="2" customWidth="1"/>
    <col min="10760" max="10760" width="11.42578125" style="2"/>
    <col min="10761" max="10761" width="15.42578125" style="2" customWidth="1"/>
    <col min="10762" max="11002" width="11.42578125" style="2"/>
    <col min="11003" max="11003" width="0.28515625" style="2" customWidth="1"/>
    <col min="11004" max="11004" width="4" style="2" customWidth="1"/>
    <col min="11005" max="11005" width="53.85546875" style="2" customWidth="1"/>
    <col min="11006" max="11013" width="14.7109375" style="2" customWidth="1"/>
    <col min="11014" max="11014" width="11.42578125" style="2"/>
    <col min="11015" max="11015" width="8.85546875" style="2" customWidth="1"/>
    <col min="11016" max="11016" width="11.42578125" style="2"/>
    <col min="11017" max="11017" width="15.42578125" style="2" customWidth="1"/>
    <col min="11018" max="11258" width="11.42578125" style="2"/>
    <col min="11259" max="11259" width="0.28515625" style="2" customWidth="1"/>
    <col min="11260" max="11260" width="4" style="2" customWidth="1"/>
    <col min="11261" max="11261" width="53.85546875" style="2" customWidth="1"/>
    <col min="11262" max="11269" width="14.7109375" style="2" customWidth="1"/>
    <col min="11270" max="11270" width="11.42578125" style="2"/>
    <col min="11271" max="11271" width="8.85546875" style="2" customWidth="1"/>
    <col min="11272" max="11272" width="11.42578125" style="2"/>
    <col min="11273" max="11273" width="15.42578125" style="2" customWidth="1"/>
    <col min="11274" max="11514" width="11.42578125" style="2"/>
    <col min="11515" max="11515" width="0.28515625" style="2" customWidth="1"/>
    <col min="11516" max="11516" width="4" style="2" customWidth="1"/>
    <col min="11517" max="11517" width="53.85546875" style="2" customWidth="1"/>
    <col min="11518" max="11525" width="14.7109375" style="2" customWidth="1"/>
    <col min="11526" max="11526" width="11.42578125" style="2"/>
    <col min="11527" max="11527" width="8.85546875" style="2" customWidth="1"/>
    <col min="11528" max="11528" width="11.42578125" style="2"/>
    <col min="11529" max="11529" width="15.42578125" style="2" customWidth="1"/>
    <col min="11530" max="11770" width="11.42578125" style="2"/>
    <col min="11771" max="11771" width="0.28515625" style="2" customWidth="1"/>
    <col min="11772" max="11772" width="4" style="2" customWidth="1"/>
    <col min="11773" max="11773" width="53.85546875" style="2" customWidth="1"/>
    <col min="11774" max="11781" width="14.7109375" style="2" customWidth="1"/>
    <col min="11782" max="11782" width="11.42578125" style="2"/>
    <col min="11783" max="11783" width="8.85546875" style="2" customWidth="1"/>
    <col min="11784" max="11784" width="11.42578125" style="2"/>
    <col min="11785" max="11785" width="15.42578125" style="2" customWidth="1"/>
    <col min="11786" max="12026" width="11.42578125" style="2"/>
    <col min="12027" max="12027" width="0.28515625" style="2" customWidth="1"/>
    <col min="12028" max="12028" width="4" style="2" customWidth="1"/>
    <col min="12029" max="12029" width="53.85546875" style="2" customWidth="1"/>
    <col min="12030" max="12037" width="14.7109375" style="2" customWidth="1"/>
    <col min="12038" max="12038" width="11.42578125" style="2"/>
    <col min="12039" max="12039" width="8.85546875" style="2" customWidth="1"/>
    <col min="12040" max="12040" width="11.42578125" style="2"/>
    <col min="12041" max="12041" width="15.42578125" style="2" customWidth="1"/>
    <col min="12042" max="12282" width="11.42578125" style="2"/>
    <col min="12283" max="12283" width="0.28515625" style="2" customWidth="1"/>
    <col min="12284" max="12284" width="4" style="2" customWidth="1"/>
    <col min="12285" max="12285" width="53.85546875" style="2" customWidth="1"/>
    <col min="12286" max="12293" width="14.7109375" style="2" customWidth="1"/>
    <col min="12294" max="12294" width="11.42578125" style="2"/>
    <col min="12295" max="12295" width="8.85546875" style="2" customWidth="1"/>
    <col min="12296" max="12296" width="11.42578125" style="2"/>
    <col min="12297" max="12297" width="15.42578125" style="2" customWidth="1"/>
    <col min="12298" max="12538" width="11.42578125" style="2"/>
    <col min="12539" max="12539" width="0.28515625" style="2" customWidth="1"/>
    <col min="12540" max="12540" width="4" style="2" customWidth="1"/>
    <col min="12541" max="12541" width="53.85546875" style="2" customWidth="1"/>
    <col min="12542" max="12549" width="14.7109375" style="2" customWidth="1"/>
    <col min="12550" max="12550" width="11.42578125" style="2"/>
    <col min="12551" max="12551" width="8.85546875" style="2" customWidth="1"/>
    <col min="12552" max="12552" width="11.42578125" style="2"/>
    <col min="12553" max="12553" width="15.42578125" style="2" customWidth="1"/>
    <col min="12554" max="12794" width="11.42578125" style="2"/>
    <col min="12795" max="12795" width="0.28515625" style="2" customWidth="1"/>
    <col min="12796" max="12796" width="4" style="2" customWidth="1"/>
    <col min="12797" max="12797" width="53.85546875" style="2" customWidth="1"/>
    <col min="12798" max="12805" width="14.7109375" style="2" customWidth="1"/>
    <col min="12806" max="12806" width="11.42578125" style="2"/>
    <col min="12807" max="12807" width="8.85546875" style="2" customWidth="1"/>
    <col min="12808" max="12808" width="11.42578125" style="2"/>
    <col min="12809" max="12809" width="15.42578125" style="2" customWidth="1"/>
    <col min="12810" max="13050" width="11.42578125" style="2"/>
    <col min="13051" max="13051" width="0.28515625" style="2" customWidth="1"/>
    <col min="13052" max="13052" width="4" style="2" customWidth="1"/>
    <col min="13053" max="13053" width="53.85546875" style="2" customWidth="1"/>
    <col min="13054" max="13061" width="14.7109375" style="2" customWidth="1"/>
    <col min="13062" max="13062" width="11.42578125" style="2"/>
    <col min="13063" max="13063" width="8.85546875" style="2" customWidth="1"/>
    <col min="13064" max="13064" width="11.42578125" style="2"/>
    <col min="13065" max="13065" width="15.42578125" style="2" customWidth="1"/>
    <col min="13066" max="13306" width="11.42578125" style="2"/>
    <col min="13307" max="13307" width="0.28515625" style="2" customWidth="1"/>
    <col min="13308" max="13308" width="4" style="2" customWidth="1"/>
    <col min="13309" max="13309" width="53.85546875" style="2" customWidth="1"/>
    <col min="13310" max="13317" width="14.7109375" style="2" customWidth="1"/>
    <col min="13318" max="13318" width="11.42578125" style="2"/>
    <col min="13319" max="13319" width="8.85546875" style="2" customWidth="1"/>
    <col min="13320" max="13320" width="11.42578125" style="2"/>
    <col min="13321" max="13321" width="15.42578125" style="2" customWidth="1"/>
    <col min="13322" max="13562" width="11.42578125" style="2"/>
    <col min="13563" max="13563" width="0.28515625" style="2" customWidth="1"/>
    <col min="13564" max="13564" width="4" style="2" customWidth="1"/>
    <col min="13565" max="13565" width="53.85546875" style="2" customWidth="1"/>
    <col min="13566" max="13573" width="14.7109375" style="2" customWidth="1"/>
    <col min="13574" max="13574" width="11.42578125" style="2"/>
    <col min="13575" max="13575" width="8.85546875" style="2" customWidth="1"/>
    <col min="13576" max="13576" width="11.42578125" style="2"/>
    <col min="13577" max="13577" width="15.42578125" style="2" customWidth="1"/>
    <col min="13578" max="13818" width="11.42578125" style="2"/>
    <col min="13819" max="13819" width="0.28515625" style="2" customWidth="1"/>
    <col min="13820" max="13820" width="4" style="2" customWidth="1"/>
    <col min="13821" max="13821" width="53.85546875" style="2" customWidth="1"/>
    <col min="13822" max="13829" width="14.7109375" style="2" customWidth="1"/>
    <col min="13830" max="13830" width="11.42578125" style="2"/>
    <col min="13831" max="13831" width="8.85546875" style="2" customWidth="1"/>
    <col min="13832" max="13832" width="11.42578125" style="2"/>
    <col min="13833" max="13833" width="15.42578125" style="2" customWidth="1"/>
    <col min="13834" max="14074" width="11.42578125" style="2"/>
    <col min="14075" max="14075" width="0.28515625" style="2" customWidth="1"/>
    <col min="14076" max="14076" width="4" style="2" customWidth="1"/>
    <col min="14077" max="14077" width="53.85546875" style="2" customWidth="1"/>
    <col min="14078" max="14085" width="14.7109375" style="2" customWidth="1"/>
    <col min="14086" max="14086" width="11.42578125" style="2"/>
    <col min="14087" max="14087" width="8.85546875" style="2" customWidth="1"/>
    <col min="14088" max="14088" width="11.42578125" style="2"/>
    <col min="14089" max="14089" width="15.42578125" style="2" customWidth="1"/>
    <col min="14090" max="14330" width="11.42578125" style="2"/>
    <col min="14331" max="14331" width="0.28515625" style="2" customWidth="1"/>
    <col min="14332" max="14332" width="4" style="2" customWidth="1"/>
    <col min="14333" max="14333" width="53.85546875" style="2" customWidth="1"/>
    <col min="14334" max="14341" width="14.7109375" style="2" customWidth="1"/>
    <col min="14342" max="14342" width="11.42578125" style="2"/>
    <col min="14343" max="14343" width="8.85546875" style="2" customWidth="1"/>
    <col min="14344" max="14344" width="11.42578125" style="2"/>
    <col min="14345" max="14345" width="15.42578125" style="2" customWidth="1"/>
    <col min="14346" max="14586" width="11.42578125" style="2"/>
    <col min="14587" max="14587" width="0.28515625" style="2" customWidth="1"/>
    <col min="14588" max="14588" width="4" style="2" customWidth="1"/>
    <col min="14589" max="14589" width="53.85546875" style="2" customWidth="1"/>
    <col min="14590" max="14597" width="14.7109375" style="2" customWidth="1"/>
    <col min="14598" max="14598" width="11.42578125" style="2"/>
    <col min="14599" max="14599" width="8.85546875" style="2" customWidth="1"/>
    <col min="14600" max="14600" width="11.42578125" style="2"/>
    <col min="14601" max="14601" width="15.42578125" style="2" customWidth="1"/>
    <col min="14602" max="14842" width="11.42578125" style="2"/>
    <col min="14843" max="14843" width="0.28515625" style="2" customWidth="1"/>
    <col min="14844" max="14844" width="4" style="2" customWidth="1"/>
    <col min="14845" max="14845" width="53.85546875" style="2" customWidth="1"/>
    <col min="14846" max="14853" width="14.7109375" style="2" customWidth="1"/>
    <col min="14854" max="14854" width="11.42578125" style="2"/>
    <col min="14855" max="14855" width="8.85546875" style="2" customWidth="1"/>
    <col min="14856" max="14856" width="11.42578125" style="2"/>
    <col min="14857" max="14857" width="15.42578125" style="2" customWidth="1"/>
    <col min="14858" max="15098" width="11.42578125" style="2"/>
    <col min="15099" max="15099" width="0.28515625" style="2" customWidth="1"/>
    <col min="15100" max="15100" width="4" style="2" customWidth="1"/>
    <col min="15101" max="15101" width="53.85546875" style="2" customWidth="1"/>
    <col min="15102" max="15109" width="14.7109375" style="2" customWidth="1"/>
    <col min="15110" max="15110" width="11.42578125" style="2"/>
    <col min="15111" max="15111" width="8.85546875" style="2" customWidth="1"/>
    <col min="15112" max="15112" width="11.42578125" style="2"/>
    <col min="15113" max="15113" width="15.42578125" style="2" customWidth="1"/>
    <col min="15114" max="15354" width="11.42578125" style="2"/>
    <col min="15355" max="15355" width="0.28515625" style="2" customWidth="1"/>
    <col min="15356" max="15356" width="4" style="2" customWidth="1"/>
    <col min="15357" max="15357" width="53.85546875" style="2" customWidth="1"/>
    <col min="15358" max="15365" width="14.7109375" style="2" customWidth="1"/>
    <col min="15366" max="15366" width="11.42578125" style="2"/>
    <col min="15367" max="15367" width="8.85546875" style="2" customWidth="1"/>
    <col min="15368" max="15368" width="11.42578125" style="2"/>
    <col min="15369" max="15369" width="15.42578125" style="2" customWidth="1"/>
    <col min="15370" max="15610" width="11.42578125" style="2"/>
    <col min="15611" max="15611" width="0.28515625" style="2" customWidth="1"/>
    <col min="15612" max="15612" width="4" style="2" customWidth="1"/>
    <col min="15613" max="15613" width="53.85546875" style="2" customWidth="1"/>
    <col min="15614" max="15621" width="14.7109375" style="2" customWidth="1"/>
    <col min="15622" max="15622" width="11.42578125" style="2"/>
    <col min="15623" max="15623" width="8.85546875" style="2" customWidth="1"/>
    <col min="15624" max="15624" width="11.42578125" style="2"/>
    <col min="15625" max="15625" width="15.42578125" style="2" customWidth="1"/>
    <col min="15626" max="15866" width="11.42578125" style="2"/>
    <col min="15867" max="15867" width="0.28515625" style="2" customWidth="1"/>
    <col min="15868" max="15868" width="4" style="2" customWidth="1"/>
    <col min="15869" max="15869" width="53.85546875" style="2" customWidth="1"/>
    <col min="15870" max="15877" width="14.7109375" style="2" customWidth="1"/>
    <col min="15878" max="15878" width="11.42578125" style="2"/>
    <col min="15879" max="15879" width="8.85546875" style="2" customWidth="1"/>
    <col min="15880" max="15880" width="11.42578125" style="2"/>
    <col min="15881" max="15881" width="15.42578125" style="2" customWidth="1"/>
    <col min="15882" max="16122" width="11.42578125" style="2"/>
    <col min="16123" max="16123" width="0.28515625" style="2" customWidth="1"/>
    <col min="16124" max="16124" width="4" style="2" customWidth="1"/>
    <col min="16125" max="16125" width="53.85546875" style="2" customWidth="1"/>
    <col min="16126" max="16133" width="14.7109375" style="2" customWidth="1"/>
    <col min="16134" max="16134" width="11.42578125" style="2"/>
    <col min="16135" max="16135" width="8.85546875" style="2" customWidth="1"/>
    <col min="16136" max="16136" width="11.42578125" style="2"/>
    <col min="16137" max="16137" width="15.42578125" style="2" customWidth="1"/>
    <col min="16138" max="16384" width="11.42578125" style="2"/>
  </cols>
  <sheetData>
    <row r="3" spans="1:9" s="5" customFormat="1" x14ac:dyDescent="0.25">
      <c r="A3" s="3"/>
      <c r="B3" s="4"/>
      <c r="C3" s="4"/>
      <c r="D3" s="4"/>
      <c r="E3" s="4"/>
      <c r="F3" s="4"/>
      <c r="G3" s="4"/>
      <c r="H3" s="4"/>
      <c r="I3" s="4"/>
    </row>
    <row r="4" spans="1:9" s="5" customFormat="1" x14ac:dyDescent="0.25">
      <c r="A4" s="3"/>
      <c r="B4" s="4"/>
      <c r="C4" s="4"/>
      <c r="D4" s="4"/>
      <c r="E4" s="4"/>
      <c r="F4" s="4"/>
      <c r="G4" s="4"/>
      <c r="H4" s="4"/>
      <c r="I4" s="4"/>
    </row>
    <row r="5" spans="1:9" s="5" customFormat="1" x14ac:dyDescent="0.25">
      <c r="A5" s="3"/>
      <c r="B5" s="4"/>
      <c r="C5" s="4"/>
      <c r="D5" s="4"/>
      <c r="E5" s="4"/>
      <c r="F5" s="4"/>
      <c r="G5" s="4"/>
      <c r="H5" s="4"/>
      <c r="I5" s="4"/>
    </row>
    <row r="6" spans="1:9" s="5" customFormat="1" x14ac:dyDescent="0.25">
      <c r="A6" s="3"/>
      <c r="B6" s="4"/>
      <c r="C6" s="4"/>
      <c r="D6" s="4"/>
      <c r="E6" s="4"/>
      <c r="F6" s="4"/>
      <c r="G6" s="4"/>
      <c r="H6" s="4"/>
      <c r="I6" s="4"/>
    </row>
    <row r="7" spans="1:9" s="5" customFormat="1" x14ac:dyDescent="0.25">
      <c r="A7" s="3"/>
      <c r="B7" s="4"/>
      <c r="C7" s="4"/>
      <c r="D7" s="4"/>
      <c r="E7" s="4"/>
      <c r="F7" s="4"/>
      <c r="G7" s="4"/>
      <c r="H7" s="4"/>
      <c r="I7" s="4"/>
    </row>
    <row r="8" spans="1:9" s="5" customFormat="1" x14ac:dyDescent="0.25">
      <c r="A8" s="3"/>
      <c r="B8" s="4"/>
      <c r="C8" s="4"/>
      <c r="D8" s="4"/>
      <c r="E8" s="4"/>
      <c r="F8" s="4"/>
      <c r="G8" s="4"/>
      <c r="H8" s="4"/>
      <c r="I8" s="4"/>
    </row>
    <row r="9" spans="1:9" s="5" customFormat="1" x14ac:dyDescent="0.25">
      <c r="A9" s="3"/>
      <c r="B9" s="4"/>
      <c r="C9" s="4"/>
      <c r="D9" s="4"/>
      <c r="E9" s="4"/>
      <c r="F9" s="4"/>
      <c r="G9" s="4"/>
      <c r="H9" s="4"/>
      <c r="I9" s="4"/>
    </row>
    <row r="10" spans="1:9" s="5" customFormat="1" x14ac:dyDescent="0.25">
      <c r="A10" s="3"/>
      <c r="B10" s="4"/>
      <c r="C10" s="4"/>
      <c r="D10" s="4"/>
      <c r="E10" s="4"/>
      <c r="F10" s="4"/>
      <c r="G10" s="4"/>
      <c r="H10" s="4"/>
      <c r="I10" s="4"/>
    </row>
    <row r="11" spans="1:9" s="5" customFormat="1" ht="5.0999999999999996" customHeight="1" x14ac:dyDescent="0.25">
      <c r="A11" s="3"/>
      <c r="B11" s="4"/>
      <c r="C11" s="4"/>
      <c r="D11" s="4"/>
      <c r="E11" s="4"/>
      <c r="F11" s="4"/>
      <c r="G11" s="4"/>
      <c r="H11" s="4"/>
      <c r="I11" s="4"/>
    </row>
    <row r="12" spans="1:9" ht="18" x14ac:dyDescent="0.2">
      <c r="A12" s="93" t="s">
        <v>49</v>
      </c>
      <c r="B12" s="8"/>
      <c r="C12" s="8"/>
      <c r="D12" s="8"/>
      <c r="E12" s="8"/>
      <c r="F12" s="8"/>
      <c r="G12" s="8"/>
      <c r="H12" s="8"/>
      <c r="I12" s="8"/>
    </row>
    <row r="13" spans="1:9" x14ac:dyDescent="0.2">
      <c r="C13" s="9"/>
      <c r="D13" s="9">
        <v>0</v>
      </c>
      <c r="E13" s="9">
        <v>0</v>
      </c>
      <c r="F13" s="9">
        <v>0</v>
      </c>
      <c r="G13" s="9"/>
      <c r="H13" s="9">
        <v>0</v>
      </c>
      <c r="I13" s="89">
        <f>+'Regla OOAA'!K12</f>
        <v>46022</v>
      </c>
    </row>
    <row r="14" spans="1:9" s="5" customFormat="1" ht="24.95" customHeight="1" thickBot="1" x14ac:dyDescent="0.3">
      <c r="A14" s="94" t="s">
        <v>50</v>
      </c>
      <c r="B14" s="95"/>
      <c r="C14" s="95"/>
      <c r="D14" s="95"/>
      <c r="E14" s="95"/>
      <c r="F14" s="95"/>
      <c r="G14" s="95"/>
      <c r="H14" s="95"/>
      <c r="I14" s="96"/>
    </row>
    <row r="15" spans="1:9" s="98" customFormat="1" ht="72" customHeight="1" thickTop="1" x14ac:dyDescent="0.25">
      <c r="A15" s="97"/>
      <c r="C15" s="99" t="s">
        <v>51</v>
      </c>
      <c r="D15" s="99" t="s">
        <v>52</v>
      </c>
      <c r="E15" s="99" t="s">
        <v>53</v>
      </c>
      <c r="F15" s="100" t="s">
        <v>54</v>
      </c>
      <c r="G15" s="211" t="s">
        <v>56</v>
      </c>
      <c r="H15" s="99" t="s">
        <v>55</v>
      </c>
      <c r="I15" s="101" t="s">
        <v>57</v>
      </c>
    </row>
    <row r="16" spans="1:9" s="38" customFormat="1" ht="20.100000000000001" customHeight="1" x14ac:dyDescent="0.25">
      <c r="A16" s="102"/>
      <c r="B16" s="103" t="s">
        <v>105</v>
      </c>
      <c r="C16" s="104">
        <f t="shared" ref="C16:H16" si="0">+C39</f>
        <v>3215527.8</v>
      </c>
      <c r="D16" s="104">
        <f t="shared" si="0"/>
        <v>26360350.639999997</v>
      </c>
      <c r="E16" s="104">
        <f t="shared" si="0"/>
        <v>11079246.34</v>
      </c>
      <c r="F16" s="104">
        <f t="shared" si="0"/>
        <v>1103317.0900000001</v>
      </c>
      <c r="G16" s="105">
        <f t="shared" si="0"/>
        <v>9647.17</v>
      </c>
      <c r="H16" s="104">
        <f t="shared" si="0"/>
        <v>1454407.3000000003</v>
      </c>
      <c r="I16" s="106">
        <f>SUM(C16:H16)</f>
        <v>43222496.340000004</v>
      </c>
    </row>
    <row r="17" spans="1:9" s="38" customFormat="1" ht="12" customHeight="1" x14ac:dyDescent="0.25">
      <c r="A17" s="107"/>
      <c r="B17" s="108"/>
      <c r="C17" s="109"/>
      <c r="D17" s="109"/>
      <c r="E17" s="109"/>
      <c r="F17" s="109"/>
      <c r="G17" s="109"/>
      <c r="H17" s="109"/>
      <c r="I17" s="110"/>
    </row>
    <row r="18" spans="1:9" s="38" customFormat="1" ht="20.100000000000001" customHeight="1" thickBot="1" x14ac:dyDescent="0.3">
      <c r="A18" s="111" t="s">
        <v>41</v>
      </c>
      <c r="B18" s="112"/>
      <c r="C18" s="191">
        <f>+'Comparativo limite '!H20</f>
        <v>3220978.2546999999</v>
      </c>
      <c r="D18" s="191">
        <f>+'Comparativo limite '!H21</f>
        <v>26240831.3594</v>
      </c>
      <c r="E18" s="191">
        <f>+'Comparativo limite '!H22</f>
        <v>10293964.115800001</v>
      </c>
      <c r="F18" s="191">
        <f>+'Comparativo limite '!H23</f>
        <v>1209325.5878000001</v>
      </c>
      <c r="G18" s="191">
        <v>0</v>
      </c>
      <c r="H18" s="191">
        <f>+'Comparativo limite '!H25</f>
        <v>1671323.8658</v>
      </c>
      <c r="I18" s="113">
        <f>SUM(C18:H18)</f>
        <v>42636423.183500007</v>
      </c>
    </row>
    <row r="19" spans="1:9" ht="5.0999999999999996" customHeight="1" thickTop="1" x14ac:dyDescent="0.2"/>
    <row r="21" spans="1:9" ht="5.0999999999999996" customHeight="1" x14ac:dyDescent="0.2"/>
    <row r="22" spans="1:9" ht="8.1" customHeight="1" x14ac:dyDescent="0.2"/>
    <row r="23" spans="1:9" ht="15.75" x14ac:dyDescent="0.2">
      <c r="A23" s="114" t="s">
        <v>4</v>
      </c>
      <c r="B23" s="115"/>
      <c r="C23" s="115"/>
      <c r="D23" s="115"/>
      <c r="E23" s="115"/>
      <c r="F23" s="115"/>
      <c r="G23" s="115"/>
      <c r="H23" s="115"/>
      <c r="I23" s="116"/>
    </row>
    <row r="24" spans="1:9" s="5" customFormat="1" ht="20.100000000000001" customHeight="1" x14ac:dyDescent="0.25">
      <c r="A24" s="117" t="s">
        <v>7</v>
      </c>
      <c r="B24" s="235" t="s">
        <v>58</v>
      </c>
      <c r="C24" s="118">
        <v>230136</v>
      </c>
      <c r="D24" s="118">
        <v>15477914.09</v>
      </c>
      <c r="E24" s="118">
        <v>2214591.67</v>
      </c>
      <c r="F24" s="118">
        <v>13855.74</v>
      </c>
      <c r="G24" s="119">
        <v>0</v>
      </c>
      <c r="H24" s="118">
        <v>0</v>
      </c>
      <c r="I24" s="120">
        <f t="shared" ref="I24:I34" si="1">SUM(C24:H24)</f>
        <v>17936497.499999996</v>
      </c>
    </row>
    <row r="25" spans="1:9" s="5" customFormat="1" ht="20.100000000000001" customHeight="1" x14ac:dyDescent="0.25">
      <c r="A25" s="121" t="s">
        <v>7</v>
      </c>
      <c r="B25" s="236" t="s">
        <v>59</v>
      </c>
      <c r="C25" s="122">
        <v>792092.13</v>
      </c>
      <c r="D25" s="122">
        <v>10629105.109999999</v>
      </c>
      <c r="E25" s="122">
        <v>20463484.940000001</v>
      </c>
      <c r="F25" s="122">
        <v>291232.28000000003</v>
      </c>
      <c r="G25" s="123">
        <v>0</v>
      </c>
      <c r="H25" s="122">
        <v>69283.899999999994</v>
      </c>
      <c r="I25" s="124">
        <f t="shared" si="1"/>
        <v>32245198.359999999</v>
      </c>
    </row>
    <row r="26" spans="1:9" s="5" customFormat="1" ht="25.5" customHeight="1" x14ac:dyDescent="0.25">
      <c r="A26" s="121" t="s">
        <v>7</v>
      </c>
      <c r="B26" s="236" t="s">
        <v>60</v>
      </c>
      <c r="C26" s="122">
        <v>2477155.94</v>
      </c>
      <c r="D26" s="122">
        <v>260025.83</v>
      </c>
      <c r="E26" s="122">
        <v>2925598.03</v>
      </c>
      <c r="F26" s="122">
        <v>685076.3</v>
      </c>
      <c r="G26" s="125">
        <v>8937.39</v>
      </c>
      <c r="H26" s="122">
        <v>2883465.7</v>
      </c>
      <c r="I26" s="126">
        <f t="shared" si="1"/>
        <v>9240259.1899999995</v>
      </c>
    </row>
    <row r="27" spans="1:9" s="5" customFormat="1" ht="20.100000000000001" customHeight="1" x14ac:dyDescent="0.25">
      <c r="A27" s="121" t="s">
        <v>7</v>
      </c>
      <c r="B27" s="236" t="s">
        <v>61</v>
      </c>
      <c r="C27" s="122">
        <v>0</v>
      </c>
      <c r="D27" s="122">
        <v>0</v>
      </c>
      <c r="E27" s="122">
        <v>45052.480000000003</v>
      </c>
      <c r="F27" s="122">
        <v>0</v>
      </c>
      <c r="G27" s="123">
        <v>709.78</v>
      </c>
      <c r="H27" s="122">
        <v>0</v>
      </c>
      <c r="I27" s="124">
        <f t="shared" si="1"/>
        <v>45762.26</v>
      </c>
    </row>
    <row r="28" spans="1:9" s="5" customFormat="1" ht="20.100000000000001" customHeight="1" x14ac:dyDescent="0.25">
      <c r="A28" s="121" t="s">
        <v>7</v>
      </c>
      <c r="B28" s="236" t="s">
        <v>62</v>
      </c>
      <c r="C28" s="122">
        <v>0</v>
      </c>
      <c r="D28" s="122">
        <v>0</v>
      </c>
      <c r="E28" s="122">
        <v>0</v>
      </c>
      <c r="F28" s="122">
        <v>0</v>
      </c>
      <c r="G28" s="123">
        <v>0</v>
      </c>
      <c r="H28" s="122">
        <v>0</v>
      </c>
      <c r="I28" s="124">
        <f t="shared" si="1"/>
        <v>0</v>
      </c>
    </row>
    <row r="29" spans="1:9" s="5" customFormat="1" ht="20.100000000000001" customHeight="1" x14ac:dyDescent="0.25">
      <c r="A29" s="121" t="s">
        <v>7</v>
      </c>
      <c r="B29" s="236" t="s">
        <v>63</v>
      </c>
      <c r="C29" s="122">
        <v>0</v>
      </c>
      <c r="D29" s="122">
        <v>0</v>
      </c>
      <c r="E29" s="122">
        <v>15836.34</v>
      </c>
      <c r="F29" s="122">
        <v>0</v>
      </c>
      <c r="G29" s="123">
        <v>0</v>
      </c>
      <c r="H29" s="122">
        <v>0</v>
      </c>
      <c r="I29" s="124">
        <f t="shared" si="1"/>
        <v>15836.34</v>
      </c>
    </row>
    <row r="30" spans="1:9" s="5" customFormat="1" ht="77.25" customHeight="1" x14ac:dyDescent="0.25">
      <c r="A30" s="121" t="s">
        <v>7</v>
      </c>
      <c r="B30" s="236" t="s">
        <v>64</v>
      </c>
      <c r="C30" s="122">
        <v>-45900.72</v>
      </c>
      <c r="D30" s="122">
        <v>0</v>
      </c>
      <c r="E30" s="122">
        <v>924675.95</v>
      </c>
      <c r="F30" s="122">
        <v>113152.77</v>
      </c>
      <c r="G30" s="123">
        <v>0</v>
      </c>
      <c r="H30" s="122">
        <v>1657.7</v>
      </c>
      <c r="I30" s="124">
        <f t="shared" si="1"/>
        <v>993585.7</v>
      </c>
    </row>
    <row r="31" spans="1:9" s="5" customFormat="1" ht="75.75" customHeight="1" x14ac:dyDescent="0.25">
      <c r="A31" s="63" t="s">
        <v>103</v>
      </c>
      <c r="B31" s="236" t="s">
        <v>65</v>
      </c>
      <c r="C31" s="122">
        <v>0</v>
      </c>
      <c r="D31" s="122">
        <v>0</v>
      </c>
      <c r="E31" s="122">
        <v>25519.63</v>
      </c>
      <c r="F31" s="122">
        <v>0</v>
      </c>
      <c r="G31" s="123">
        <v>0</v>
      </c>
      <c r="H31" s="122">
        <v>0</v>
      </c>
      <c r="I31" s="124">
        <f t="shared" si="1"/>
        <v>25519.63</v>
      </c>
    </row>
    <row r="32" spans="1:9" s="5" customFormat="1" ht="23.25" customHeight="1" x14ac:dyDescent="0.25">
      <c r="A32" s="127" t="s">
        <v>7</v>
      </c>
      <c r="B32" s="236" t="s">
        <v>66</v>
      </c>
      <c r="C32" s="122">
        <v>0</v>
      </c>
      <c r="D32" s="122"/>
      <c r="E32" s="122">
        <v>0</v>
      </c>
      <c r="F32" s="122">
        <v>0</v>
      </c>
      <c r="G32" s="123">
        <v>0</v>
      </c>
      <c r="H32" s="122">
        <v>0</v>
      </c>
      <c r="I32" s="124">
        <f t="shared" si="1"/>
        <v>0</v>
      </c>
    </row>
    <row r="33" spans="1:9" s="5" customFormat="1" ht="56.25" hidden="1" customHeight="1" x14ac:dyDescent="0.25">
      <c r="A33" s="127" t="s">
        <v>7</v>
      </c>
      <c r="B33" s="236" t="s">
        <v>67</v>
      </c>
      <c r="C33" s="122">
        <v>0</v>
      </c>
      <c r="D33" s="122">
        <v>0</v>
      </c>
      <c r="E33" s="122">
        <v>0</v>
      </c>
      <c r="F33" s="122">
        <v>0</v>
      </c>
      <c r="G33" s="123">
        <v>0</v>
      </c>
      <c r="H33" s="122">
        <v>0</v>
      </c>
      <c r="I33" s="124">
        <f t="shared" si="1"/>
        <v>0</v>
      </c>
    </row>
    <row r="34" spans="1:9" s="5" customFormat="1" ht="48" customHeight="1" thickBot="1" x14ac:dyDescent="0.3">
      <c r="A34" s="68" t="s">
        <v>7</v>
      </c>
      <c r="B34" s="237" t="s">
        <v>68</v>
      </c>
      <c r="C34" s="128">
        <v>40000</v>
      </c>
      <c r="D34" s="128">
        <v>0</v>
      </c>
      <c r="E34" s="128">
        <v>0</v>
      </c>
      <c r="F34" s="128">
        <v>0</v>
      </c>
      <c r="G34" s="129">
        <v>0</v>
      </c>
      <c r="H34" s="128">
        <v>0</v>
      </c>
      <c r="I34" s="130">
        <f t="shared" si="1"/>
        <v>40000</v>
      </c>
    </row>
    <row r="35" spans="1:9" s="5" customFormat="1" ht="36" customHeight="1" thickTop="1" thickBot="1" x14ac:dyDescent="0.3">
      <c r="A35" s="214" t="s">
        <v>14</v>
      </c>
      <c r="B35" s="131"/>
      <c r="C35" s="132">
        <f>SUM(C24:C34)</f>
        <v>3493483.3499999996</v>
      </c>
      <c r="D35" s="132">
        <f t="shared" ref="D35:I35" si="2">SUM(D24:D34)</f>
        <v>26367045.029999997</v>
      </c>
      <c r="E35" s="132">
        <f t="shared" si="2"/>
        <v>26614759.039999999</v>
      </c>
      <c r="F35" s="132">
        <f t="shared" si="2"/>
        <v>1103317.0900000001</v>
      </c>
      <c r="G35" s="133">
        <f t="shared" ref="G35" si="3">SUM(G24:G34)</f>
        <v>9647.17</v>
      </c>
      <c r="H35" s="132">
        <f t="shared" si="2"/>
        <v>2954407.3000000003</v>
      </c>
      <c r="I35" s="218">
        <f t="shared" si="2"/>
        <v>60542658.980000004</v>
      </c>
    </row>
    <row r="36" spans="1:9" s="5" customFormat="1" ht="20.100000000000001" customHeight="1" thickTop="1" thickBot="1" x14ac:dyDescent="0.3">
      <c r="A36" s="134"/>
      <c r="B36" s="135" t="s">
        <v>69</v>
      </c>
      <c r="C36" s="215">
        <f t="shared" ref="C36:I36" si="4">SUM(C37:C38)</f>
        <v>-277955.55</v>
      </c>
      <c r="D36" s="215">
        <f t="shared" si="4"/>
        <v>-6694.39</v>
      </c>
      <c r="E36" s="215">
        <f t="shared" si="4"/>
        <v>-15535512.699999999</v>
      </c>
      <c r="F36" s="215">
        <f t="shared" si="4"/>
        <v>0</v>
      </c>
      <c r="G36" s="216">
        <f t="shared" si="4"/>
        <v>0</v>
      </c>
      <c r="H36" s="215">
        <f t="shared" si="4"/>
        <v>-1500000</v>
      </c>
      <c r="I36" s="217">
        <f t="shared" si="4"/>
        <v>-17320162.640000001</v>
      </c>
    </row>
    <row r="37" spans="1:9" s="5" customFormat="1" ht="87" customHeight="1" thickTop="1" x14ac:dyDescent="0.25">
      <c r="A37" s="136" t="s">
        <v>8</v>
      </c>
      <c r="B37" s="62" t="s">
        <v>23</v>
      </c>
      <c r="C37" s="137">
        <v>-277955.55</v>
      </c>
      <c r="D37" s="137">
        <v>-6694.39</v>
      </c>
      <c r="E37" s="137">
        <v>-516462.43000000005</v>
      </c>
      <c r="F37" s="137">
        <v>0</v>
      </c>
      <c r="G37" s="138">
        <v>0</v>
      </c>
      <c r="H37" s="137">
        <v>0</v>
      </c>
      <c r="I37" s="139">
        <f>SUM(C37:H37)</f>
        <v>-801112.37000000011</v>
      </c>
    </row>
    <row r="38" spans="1:9" s="5" customFormat="1" ht="60" customHeight="1" x14ac:dyDescent="0.25">
      <c r="A38" s="140" t="s">
        <v>8</v>
      </c>
      <c r="B38" s="91" t="s">
        <v>24</v>
      </c>
      <c r="C38" s="128">
        <v>0</v>
      </c>
      <c r="D38" s="128">
        <v>0</v>
      </c>
      <c r="E38" s="128">
        <v>-15019050.27</v>
      </c>
      <c r="F38" s="128">
        <v>0</v>
      </c>
      <c r="G38" s="129">
        <v>0</v>
      </c>
      <c r="H38" s="128">
        <v>-1500000</v>
      </c>
      <c r="I38" s="130">
        <f>SUM(C38:H38)</f>
        <v>-16519050.27</v>
      </c>
    </row>
    <row r="39" spans="1:9" s="37" customFormat="1" ht="38.25" customHeight="1" thickBot="1" x14ac:dyDescent="0.3">
      <c r="A39" s="212" t="s">
        <v>115</v>
      </c>
      <c r="B39" s="141"/>
      <c r="C39" s="142">
        <f>+C35+C36</f>
        <v>3215527.8</v>
      </c>
      <c r="D39" s="142">
        <f t="shared" ref="D39:I39" si="5">+D35+D36</f>
        <v>26360350.639999997</v>
      </c>
      <c r="E39" s="142">
        <f t="shared" si="5"/>
        <v>11079246.34</v>
      </c>
      <c r="F39" s="142">
        <f t="shared" si="5"/>
        <v>1103317.0900000001</v>
      </c>
      <c r="G39" s="142">
        <f>+G35+G36</f>
        <v>9647.17</v>
      </c>
      <c r="H39" s="142">
        <f t="shared" si="5"/>
        <v>1454407.3000000003</v>
      </c>
      <c r="I39" s="143">
        <f t="shared" si="5"/>
        <v>43222496.340000004</v>
      </c>
    </row>
    <row r="40" spans="1:9" s="37" customFormat="1" ht="36.75" customHeight="1" thickTop="1" thickBot="1" x14ac:dyDescent="0.3">
      <c r="A40" s="213" t="s">
        <v>114</v>
      </c>
      <c r="B40" s="144"/>
      <c r="C40" s="145">
        <v>3121102.96</v>
      </c>
      <c r="D40" s="145">
        <v>25427162.170000002</v>
      </c>
      <c r="E40" s="145">
        <v>9974771.4299999978</v>
      </c>
      <c r="F40" s="145">
        <v>1171827.1200000001</v>
      </c>
      <c r="G40" s="146"/>
      <c r="H40" s="145">
        <v>1619499.87</v>
      </c>
      <c r="I40" s="147">
        <f>SUM(C40:H40)</f>
        <v>41314363.549999997</v>
      </c>
    </row>
    <row r="41" spans="1:9" ht="13.5" thickTop="1" x14ac:dyDescent="0.2"/>
    <row r="42" spans="1:9" x14ac:dyDescent="0.2">
      <c r="C42" s="148"/>
      <c r="D42" s="148"/>
      <c r="E42" s="148"/>
      <c r="F42" s="148"/>
      <c r="G42" s="148"/>
      <c r="H42" s="148"/>
      <c r="I42" s="148"/>
    </row>
    <row r="43" spans="1:9" s="5" customFormat="1" ht="24.95" customHeight="1" x14ac:dyDescent="0.2">
      <c r="A43" s="2"/>
      <c r="B43" s="2"/>
      <c r="C43" s="23"/>
      <c r="D43" s="23"/>
      <c r="E43" s="23"/>
      <c r="F43" s="23"/>
      <c r="G43" s="225"/>
      <c r="H43" s="225"/>
      <c r="I43" s="225"/>
    </row>
    <row r="44" spans="1:9" s="5" customFormat="1" ht="24.95" customHeight="1" x14ac:dyDescent="0.2">
      <c r="A44" s="2"/>
      <c r="B44" s="2"/>
      <c r="C44" s="23"/>
      <c r="D44" s="23"/>
      <c r="E44" s="23"/>
      <c r="F44" s="23"/>
      <c r="G44" s="23"/>
      <c r="H44" s="23"/>
      <c r="I44" s="23"/>
    </row>
  </sheetData>
  <printOptions horizontalCentered="1"/>
  <pageMargins left="0.19685039370078741" right="0.19685039370078741" top="0.19685039370078741" bottom="0.39370078740157483" header="0" footer="0.19685039370078741"/>
  <pageSetup paperSize="9" scale="57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ignoredErrors>
    <ignoredError sqref="I39" formula="1"/>
  </ignoredError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5DEBD-9B90-435D-B5D3-72ADA61F365B}">
  <sheetPr>
    <pageSetUpPr fitToPage="1"/>
  </sheetPr>
  <dimension ref="A2:H43"/>
  <sheetViews>
    <sheetView showGridLines="0" showZeros="0" workbookViewId="0"/>
  </sheetViews>
  <sheetFormatPr baseColWidth="10" defaultRowHeight="12.75" x14ac:dyDescent="0.2"/>
  <cols>
    <col min="1" max="1" width="4" style="2" customWidth="1"/>
    <col min="2" max="2" width="32.7109375" style="2" customWidth="1"/>
    <col min="3" max="7" width="14.7109375" style="2" customWidth="1"/>
    <col min="8" max="8" width="15.28515625" style="2" customWidth="1"/>
    <col min="9" max="251" width="11.42578125" style="2"/>
    <col min="252" max="252" width="0.85546875" style="2" customWidth="1"/>
    <col min="253" max="253" width="4" style="2" customWidth="1"/>
    <col min="254" max="254" width="61.42578125" style="2" customWidth="1"/>
    <col min="255" max="258" width="14.7109375" style="2" customWidth="1"/>
    <col min="259" max="259" width="15.28515625" style="2" customWidth="1"/>
    <col min="260" max="262" width="11.42578125" style="2"/>
    <col min="263" max="263" width="12.85546875" style="2" bestFit="1" customWidth="1"/>
    <col min="264" max="507" width="11.42578125" style="2"/>
    <col min="508" max="508" width="0.85546875" style="2" customWidth="1"/>
    <col min="509" max="509" width="4" style="2" customWidth="1"/>
    <col min="510" max="510" width="61.42578125" style="2" customWidth="1"/>
    <col min="511" max="514" width="14.7109375" style="2" customWidth="1"/>
    <col min="515" max="515" width="15.28515625" style="2" customWidth="1"/>
    <col min="516" max="518" width="11.42578125" style="2"/>
    <col min="519" max="519" width="12.85546875" style="2" bestFit="1" customWidth="1"/>
    <col min="520" max="763" width="11.42578125" style="2"/>
    <col min="764" max="764" width="0.85546875" style="2" customWidth="1"/>
    <col min="765" max="765" width="4" style="2" customWidth="1"/>
    <col min="766" max="766" width="61.42578125" style="2" customWidth="1"/>
    <col min="767" max="770" width="14.7109375" style="2" customWidth="1"/>
    <col min="771" max="771" width="15.28515625" style="2" customWidth="1"/>
    <col min="772" max="774" width="11.42578125" style="2"/>
    <col min="775" max="775" width="12.85546875" style="2" bestFit="1" customWidth="1"/>
    <col min="776" max="1019" width="11.42578125" style="2"/>
    <col min="1020" max="1020" width="0.85546875" style="2" customWidth="1"/>
    <col min="1021" max="1021" width="4" style="2" customWidth="1"/>
    <col min="1022" max="1022" width="61.42578125" style="2" customWidth="1"/>
    <col min="1023" max="1026" width="14.7109375" style="2" customWidth="1"/>
    <col min="1027" max="1027" width="15.28515625" style="2" customWidth="1"/>
    <col min="1028" max="1030" width="11.42578125" style="2"/>
    <col min="1031" max="1031" width="12.85546875" style="2" bestFit="1" customWidth="1"/>
    <col min="1032" max="1275" width="11.42578125" style="2"/>
    <col min="1276" max="1276" width="0.85546875" style="2" customWidth="1"/>
    <col min="1277" max="1277" width="4" style="2" customWidth="1"/>
    <col min="1278" max="1278" width="61.42578125" style="2" customWidth="1"/>
    <col min="1279" max="1282" width="14.7109375" style="2" customWidth="1"/>
    <col min="1283" max="1283" width="15.28515625" style="2" customWidth="1"/>
    <col min="1284" max="1286" width="11.42578125" style="2"/>
    <col min="1287" max="1287" width="12.85546875" style="2" bestFit="1" customWidth="1"/>
    <col min="1288" max="1531" width="11.42578125" style="2"/>
    <col min="1532" max="1532" width="0.85546875" style="2" customWidth="1"/>
    <col min="1533" max="1533" width="4" style="2" customWidth="1"/>
    <col min="1534" max="1534" width="61.42578125" style="2" customWidth="1"/>
    <col min="1535" max="1538" width="14.7109375" style="2" customWidth="1"/>
    <col min="1539" max="1539" width="15.28515625" style="2" customWidth="1"/>
    <col min="1540" max="1542" width="11.42578125" style="2"/>
    <col min="1543" max="1543" width="12.85546875" style="2" bestFit="1" customWidth="1"/>
    <col min="1544" max="1787" width="11.42578125" style="2"/>
    <col min="1788" max="1788" width="0.85546875" style="2" customWidth="1"/>
    <col min="1789" max="1789" width="4" style="2" customWidth="1"/>
    <col min="1790" max="1790" width="61.42578125" style="2" customWidth="1"/>
    <col min="1791" max="1794" width="14.7109375" style="2" customWidth="1"/>
    <col min="1795" max="1795" width="15.28515625" style="2" customWidth="1"/>
    <col min="1796" max="1798" width="11.42578125" style="2"/>
    <col min="1799" max="1799" width="12.85546875" style="2" bestFit="1" customWidth="1"/>
    <col min="1800" max="2043" width="11.42578125" style="2"/>
    <col min="2044" max="2044" width="0.85546875" style="2" customWidth="1"/>
    <col min="2045" max="2045" width="4" style="2" customWidth="1"/>
    <col min="2046" max="2046" width="61.42578125" style="2" customWidth="1"/>
    <col min="2047" max="2050" width="14.7109375" style="2" customWidth="1"/>
    <col min="2051" max="2051" width="15.28515625" style="2" customWidth="1"/>
    <col min="2052" max="2054" width="11.42578125" style="2"/>
    <col min="2055" max="2055" width="12.85546875" style="2" bestFit="1" customWidth="1"/>
    <col min="2056" max="2299" width="11.42578125" style="2"/>
    <col min="2300" max="2300" width="0.85546875" style="2" customWidth="1"/>
    <col min="2301" max="2301" width="4" style="2" customWidth="1"/>
    <col min="2302" max="2302" width="61.42578125" style="2" customWidth="1"/>
    <col min="2303" max="2306" width="14.7109375" style="2" customWidth="1"/>
    <col min="2307" max="2307" width="15.28515625" style="2" customWidth="1"/>
    <col min="2308" max="2310" width="11.42578125" style="2"/>
    <col min="2311" max="2311" width="12.85546875" style="2" bestFit="1" customWidth="1"/>
    <col min="2312" max="2555" width="11.42578125" style="2"/>
    <col min="2556" max="2556" width="0.85546875" style="2" customWidth="1"/>
    <col min="2557" max="2557" width="4" style="2" customWidth="1"/>
    <col min="2558" max="2558" width="61.42578125" style="2" customWidth="1"/>
    <col min="2559" max="2562" width="14.7109375" style="2" customWidth="1"/>
    <col min="2563" max="2563" width="15.28515625" style="2" customWidth="1"/>
    <col min="2564" max="2566" width="11.42578125" style="2"/>
    <col min="2567" max="2567" width="12.85546875" style="2" bestFit="1" customWidth="1"/>
    <col min="2568" max="2811" width="11.42578125" style="2"/>
    <col min="2812" max="2812" width="0.85546875" style="2" customWidth="1"/>
    <col min="2813" max="2813" width="4" style="2" customWidth="1"/>
    <col min="2814" max="2814" width="61.42578125" style="2" customWidth="1"/>
    <col min="2815" max="2818" width="14.7109375" style="2" customWidth="1"/>
    <col min="2819" max="2819" width="15.28515625" style="2" customWidth="1"/>
    <col min="2820" max="2822" width="11.42578125" style="2"/>
    <col min="2823" max="2823" width="12.85546875" style="2" bestFit="1" customWidth="1"/>
    <col min="2824" max="3067" width="11.42578125" style="2"/>
    <col min="3068" max="3068" width="0.85546875" style="2" customWidth="1"/>
    <col min="3069" max="3069" width="4" style="2" customWidth="1"/>
    <col min="3070" max="3070" width="61.42578125" style="2" customWidth="1"/>
    <col min="3071" max="3074" width="14.7109375" style="2" customWidth="1"/>
    <col min="3075" max="3075" width="15.28515625" style="2" customWidth="1"/>
    <col min="3076" max="3078" width="11.42578125" style="2"/>
    <col min="3079" max="3079" width="12.85546875" style="2" bestFit="1" customWidth="1"/>
    <col min="3080" max="3323" width="11.42578125" style="2"/>
    <col min="3324" max="3324" width="0.85546875" style="2" customWidth="1"/>
    <col min="3325" max="3325" width="4" style="2" customWidth="1"/>
    <col min="3326" max="3326" width="61.42578125" style="2" customWidth="1"/>
    <col min="3327" max="3330" width="14.7109375" style="2" customWidth="1"/>
    <col min="3331" max="3331" width="15.28515625" style="2" customWidth="1"/>
    <col min="3332" max="3334" width="11.42578125" style="2"/>
    <col min="3335" max="3335" width="12.85546875" style="2" bestFit="1" customWidth="1"/>
    <col min="3336" max="3579" width="11.42578125" style="2"/>
    <col min="3580" max="3580" width="0.85546875" style="2" customWidth="1"/>
    <col min="3581" max="3581" width="4" style="2" customWidth="1"/>
    <col min="3582" max="3582" width="61.42578125" style="2" customWidth="1"/>
    <col min="3583" max="3586" width="14.7109375" style="2" customWidth="1"/>
    <col min="3587" max="3587" width="15.28515625" style="2" customWidth="1"/>
    <col min="3588" max="3590" width="11.42578125" style="2"/>
    <col min="3591" max="3591" width="12.85546875" style="2" bestFit="1" customWidth="1"/>
    <col min="3592" max="3835" width="11.42578125" style="2"/>
    <col min="3836" max="3836" width="0.85546875" style="2" customWidth="1"/>
    <col min="3837" max="3837" width="4" style="2" customWidth="1"/>
    <col min="3838" max="3838" width="61.42578125" style="2" customWidth="1"/>
    <col min="3839" max="3842" width="14.7109375" style="2" customWidth="1"/>
    <col min="3843" max="3843" width="15.28515625" style="2" customWidth="1"/>
    <col min="3844" max="3846" width="11.42578125" style="2"/>
    <col min="3847" max="3847" width="12.85546875" style="2" bestFit="1" customWidth="1"/>
    <col min="3848" max="4091" width="11.42578125" style="2"/>
    <col min="4092" max="4092" width="0.85546875" style="2" customWidth="1"/>
    <col min="4093" max="4093" width="4" style="2" customWidth="1"/>
    <col min="4094" max="4094" width="61.42578125" style="2" customWidth="1"/>
    <col min="4095" max="4098" width="14.7109375" style="2" customWidth="1"/>
    <col min="4099" max="4099" width="15.28515625" style="2" customWidth="1"/>
    <col min="4100" max="4102" width="11.42578125" style="2"/>
    <col min="4103" max="4103" width="12.85546875" style="2" bestFit="1" customWidth="1"/>
    <col min="4104" max="4347" width="11.42578125" style="2"/>
    <col min="4348" max="4348" width="0.85546875" style="2" customWidth="1"/>
    <col min="4349" max="4349" width="4" style="2" customWidth="1"/>
    <col min="4350" max="4350" width="61.42578125" style="2" customWidth="1"/>
    <col min="4351" max="4354" width="14.7109375" style="2" customWidth="1"/>
    <col min="4355" max="4355" width="15.28515625" style="2" customWidth="1"/>
    <col min="4356" max="4358" width="11.42578125" style="2"/>
    <col min="4359" max="4359" width="12.85546875" style="2" bestFit="1" customWidth="1"/>
    <col min="4360" max="4603" width="11.42578125" style="2"/>
    <col min="4604" max="4604" width="0.85546875" style="2" customWidth="1"/>
    <col min="4605" max="4605" width="4" style="2" customWidth="1"/>
    <col min="4606" max="4606" width="61.42578125" style="2" customWidth="1"/>
    <col min="4607" max="4610" width="14.7109375" style="2" customWidth="1"/>
    <col min="4611" max="4611" width="15.28515625" style="2" customWidth="1"/>
    <col min="4612" max="4614" width="11.42578125" style="2"/>
    <col min="4615" max="4615" width="12.85546875" style="2" bestFit="1" customWidth="1"/>
    <col min="4616" max="4859" width="11.42578125" style="2"/>
    <col min="4860" max="4860" width="0.85546875" style="2" customWidth="1"/>
    <col min="4861" max="4861" width="4" style="2" customWidth="1"/>
    <col min="4862" max="4862" width="61.42578125" style="2" customWidth="1"/>
    <col min="4863" max="4866" width="14.7109375" style="2" customWidth="1"/>
    <col min="4867" max="4867" width="15.28515625" style="2" customWidth="1"/>
    <col min="4868" max="4870" width="11.42578125" style="2"/>
    <col min="4871" max="4871" width="12.85546875" style="2" bestFit="1" customWidth="1"/>
    <col min="4872" max="5115" width="11.42578125" style="2"/>
    <col min="5116" max="5116" width="0.85546875" style="2" customWidth="1"/>
    <col min="5117" max="5117" width="4" style="2" customWidth="1"/>
    <col min="5118" max="5118" width="61.42578125" style="2" customWidth="1"/>
    <col min="5119" max="5122" width="14.7109375" style="2" customWidth="1"/>
    <col min="5123" max="5123" width="15.28515625" style="2" customWidth="1"/>
    <col min="5124" max="5126" width="11.42578125" style="2"/>
    <col min="5127" max="5127" width="12.85546875" style="2" bestFit="1" customWidth="1"/>
    <col min="5128" max="5371" width="11.42578125" style="2"/>
    <col min="5372" max="5372" width="0.85546875" style="2" customWidth="1"/>
    <col min="5373" max="5373" width="4" style="2" customWidth="1"/>
    <col min="5374" max="5374" width="61.42578125" style="2" customWidth="1"/>
    <col min="5375" max="5378" width="14.7109375" style="2" customWidth="1"/>
    <col min="5379" max="5379" width="15.28515625" style="2" customWidth="1"/>
    <col min="5380" max="5382" width="11.42578125" style="2"/>
    <col min="5383" max="5383" width="12.85546875" style="2" bestFit="1" customWidth="1"/>
    <col min="5384" max="5627" width="11.42578125" style="2"/>
    <col min="5628" max="5628" width="0.85546875" style="2" customWidth="1"/>
    <col min="5629" max="5629" width="4" style="2" customWidth="1"/>
    <col min="5630" max="5630" width="61.42578125" style="2" customWidth="1"/>
    <col min="5631" max="5634" width="14.7109375" style="2" customWidth="1"/>
    <col min="5635" max="5635" width="15.28515625" style="2" customWidth="1"/>
    <col min="5636" max="5638" width="11.42578125" style="2"/>
    <col min="5639" max="5639" width="12.85546875" style="2" bestFit="1" customWidth="1"/>
    <col min="5640" max="5883" width="11.42578125" style="2"/>
    <col min="5884" max="5884" width="0.85546875" style="2" customWidth="1"/>
    <col min="5885" max="5885" width="4" style="2" customWidth="1"/>
    <col min="5886" max="5886" width="61.42578125" style="2" customWidth="1"/>
    <col min="5887" max="5890" width="14.7109375" style="2" customWidth="1"/>
    <col min="5891" max="5891" width="15.28515625" style="2" customWidth="1"/>
    <col min="5892" max="5894" width="11.42578125" style="2"/>
    <col min="5895" max="5895" width="12.85546875" style="2" bestFit="1" customWidth="1"/>
    <col min="5896" max="6139" width="11.42578125" style="2"/>
    <col min="6140" max="6140" width="0.85546875" style="2" customWidth="1"/>
    <col min="6141" max="6141" width="4" style="2" customWidth="1"/>
    <col min="6142" max="6142" width="61.42578125" style="2" customWidth="1"/>
    <col min="6143" max="6146" width="14.7109375" style="2" customWidth="1"/>
    <col min="6147" max="6147" width="15.28515625" style="2" customWidth="1"/>
    <col min="6148" max="6150" width="11.42578125" style="2"/>
    <col min="6151" max="6151" width="12.85546875" style="2" bestFit="1" customWidth="1"/>
    <col min="6152" max="6395" width="11.42578125" style="2"/>
    <col min="6396" max="6396" width="0.85546875" style="2" customWidth="1"/>
    <col min="6397" max="6397" width="4" style="2" customWidth="1"/>
    <col min="6398" max="6398" width="61.42578125" style="2" customWidth="1"/>
    <col min="6399" max="6402" width="14.7109375" style="2" customWidth="1"/>
    <col min="6403" max="6403" width="15.28515625" style="2" customWidth="1"/>
    <col min="6404" max="6406" width="11.42578125" style="2"/>
    <col min="6407" max="6407" width="12.85546875" style="2" bestFit="1" customWidth="1"/>
    <col min="6408" max="6651" width="11.42578125" style="2"/>
    <col min="6652" max="6652" width="0.85546875" style="2" customWidth="1"/>
    <col min="6653" max="6653" width="4" style="2" customWidth="1"/>
    <col min="6654" max="6654" width="61.42578125" style="2" customWidth="1"/>
    <col min="6655" max="6658" width="14.7109375" style="2" customWidth="1"/>
    <col min="6659" max="6659" width="15.28515625" style="2" customWidth="1"/>
    <col min="6660" max="6662" width="11.42578125" style="2"/>
    <col min="6663" max="6663" width="12.85546875" style="2" bestFit="1" customWidth="1"/>
    <col min="6664" max="6907" width="11.42578125" style="2"/>
    <col min="6908" max="6908" width="0.85546875" style="2" customWidth="1"/>
    <col min="6909" max="6909" width="4" style="2" customWidth="1"/>
    <col min="6910" max="6910" width="61.42578125" style="2" customWidth="1"/>
    <col min="6911" max="6914" width="14.7109375" style="2" customWidth="1"/>
    <col min="6915" max="6915" width="15.28515625" style="2" customWidth="1"/>
    <col min="6916" max="6918" width="11.42578125" style="2"/>
    <col min="6919" max="6919" width="12.85546875" style="2" bestFit="1" customWidth="1"/>
    <col min="6920" max="7163" width="11.42578125" style="2"/>
    <col min="7164" max="7164" width="0.85546875" style="2" customWidth="1"/>
    <col min="7165" max="7165" width="4" style="2" customWidth="1"/>
    <col min="7166" max="7166" width="61.42578125" style="2" customWidth="1"/>
    <col min="7167" max="7170" width="14.7109375" style="2" customWidth="1"/>
    <col min="7171" max="7171" width="15.28515625" style="2" customWidth="1"/>
    <col min="7172" max="7174" width="11.42578125" style="2"/>
    <col min="7175" max="7175" width="12.85546875" style="2" bestFit="1" customWidth="1"/>
    <col min="7176" max="7419" width="11.42578125" style="2"/>
    <col min="7420" max="7420" width="0.85546875" style="2" customWidth="1"/>
    <col min="7421" max="7421" width="4" style="2" customWidth="1"/>
    <col min="7422" max="7422" width="61.42578125" style="2" customWidth="1"/>
    <col min="7423" max="7426" width="14.7109375" style="2" customWidth="1"/>
    <col min="7427" max="7427" width="15.28515625" style="2" customWidth="1"/>
    <col min="7428" max="7430" width="11.42578125" style="2"/>
    <col min="7431" max="7431" width="12.85546875" style="2" bestFit="1" customWidth="1"/>
    <col min="7432" max="7675" width="11.42578125" style="2"/>
    <col min="7676" max="7676" width="0.85546875" style="2" customWidth="1"/>
    <col min="7677" max="7677" width="4" style="2" customWidth="1"/>
    <col min="7678" max="7678" width="61.42578125" style="2" customWidth="1"/>
    <col min="7679" max="7682" width="14.7109375" style="2" customWidth="1"/>
    <col min="7683" max="7683" width="15.28515625" style="2" customWidth="1"/>
    <col min="7684" max="7686" width="11.42578125" style="2"/>
    <col min="7687" max="7687" width="12.85546875" style="2" bestFit="1" customWidth="1"/>
    <col min="7688" max="7931" width="11.42578125" style="2"/>
    <col min="7932" max="7932" width="0.85546875" style="2" customWidth="1"/>
    <col min="7933" max="7933" width="4" style="2" customWidth="1"/>
    <col min="7934" max="7934" width="61.42578125" style="2" customWidth="1"/>
    <col min="7935" max="7938" width="14.7109375" style="2" customWidth="1"/>
    <col min="7939" max="7939" width="15.28515625" style="2" customWidth="1"/>
    <col min="7940" max="7942" width="11.42578125" style="2"/>
    <col min="7943" max="7943" width="12.85546875" style="2" bestFit="1" customWidth="1"/>
    <col min="7944" max="8187" width="11.42578125" style="2"/>
    <col min="8188" max="8188" width="0.85546875" style="2" customWidth="1"/>
    <col min="8189" max="8189" width="4" style="2" customWidth="1"/>
    <col min="8190" max="8190" width="61.42578125" style="2" customWidth="1"/>
    <col min="8191" max="8194" width="14.7109375" style="2" customWidth="1"/>
    <col min="8195" max="8195" width="15.28515625" style="2" customWidth="1"/>
    <col min="8196" max="8198" width="11.42578125" style="2"/>
    <col min="8199" max="8199" width="12.85546875" style="2" bestFit="1" customWidth="1"/>
    <col min="8200" max="8443" width="11.42578125" style="2"/>
    <col min="8444" max="8444" width="0.85546875" style="2" customWidth="1"/>
    <col min="8445" max="8445" width="4" style="2" customWidth="1"/>
    <col min="8446" max="8446" width="61.42578125" style="2" customWidth="1"/>
    <col min="8447" max="8450" width="14.7109375" style="2" customWidth="1"/>
    <col min="8451" max="8451" width="15.28515625" style="2" customWidth="1"/>
    <col min="8452" max="8454" width="11.42578125" style="2"/>
    <col min="8455" max="8455" width="12.85546875" style="2" bestFit="1" customWidth="1"/>
    <col min="8456" max="8699" width="11.42578125" style="2"/>
    <col min="8700" max="8700" width="0.85546875" style="2" customWidth="1"/>
    <col min="8701" max="8701" width="4" style="2" customWidth="1"/>
    <col min="8702" max="8702" width="61.42578125" style="2" customWidth="1"/>
    <col min="8703" max="8706" width="14.7109375" style="2" customWidth="1"/>
    <col min="8707" max="8707" width="15.28515625" style="2" customWidth="1"/>
    <col min="8708" max="8710" width="11.42578125" style="2"/>
    <col min="8711" max="8711" width="12.85546875" style="2" bestFit="1" customWidth="1"/>
    <col min="8712" max="8955" width="11.42578125" style="2"/>
    <col min="8956" max="8956" width="0.85546875" style="2" customWidth="1"/>
    <col min="8957" max="8957" width="4" style="2" customWidth="1"/>
    <col min="8958" max="8958" width="61.42578125" style="2" customWidth="1"/>
    <col min="8959" max="8962" width="14.7109375" style="2" customWidth="1"/>
    <col min="8963" max="8963" width="15.28515625" style="2" customWidth="1"/>
    <col min="8964" max="8966" width="11.42578125" style="2"/>
    <col min="8967" max="8967" width="12.85546875" style="2" bestFit="1" customWidth="1"/>
    <col min="8968" max="9211" width="11.42578125" style="2"/>
    <col min="9212" max="9212" width="0.85546875" style="2" customWidth="1"/>
    <col min="9213" max="9213" width="4" style="2" customWidth="1"/>
    <col min="9214" max="9214" width="61.42578125" style="2" customWidth="1"/>
    <col min="9215" max="9218" width="14.7109375" style="2" customWidth="1"/>
    <col min="9219" max="9219" width="15.28515625" style="2" customWidth="1"/>
    <col min="9220" max="9222" width="11.42578125" style="2"/>
    <col min="9223" max="9223" width="12.85546875" style="2" bestFit="1" customWidth="1"/>
    <col min="9224" max="9467" width="11.42578125" style="2"/>
    <col min="9468" max="9468" width="0.85546875" style="2" customWidth="1"/>
    <col min="9469" max="9469" width="4" style="2" customWidth="1"/>
    <col min="9470" max="9470" width="61.42578125" style="2" customWidth="1"/>
    <col min="9471" max="9474" width="14.7109375" style="2" customWidth="1"/>
    <col min="9475" max="9475" width="15.28515625" style="2" customWidth="1"/>
    <col min="9476" max="9478" width="11.42578125" style="2"/>
    <col min="9479" max="9479" width="12.85546875" style="2" bestFit="1" customWidth="1"/>
    <col min="9480" max="9723" width="11.42578125" style="2"/>
    <col min="9724" max="9724" width="0.85546875" style="2" customWidth="1"/>
    <col min="9725" max="9725" width="4" style="2" customWidth="1"/>
    <col min="9726" max="9726" width="61.42578125" style="2" customWidth="1"/>
    <col min="9727" max="9730" width="14.7109375" style="2" customWidth="1"/>
    <col min="9731" max="9731" width="15.28515625" style="2" customWidth="1"/>
    <col min="9732" max="9734" width="11.42578125" style="2"/>
    <col min="9735" max="9735" width="12.85546875" style="2" bestFit="1" customWidth="1"/>
    <col min="9736" max="9979" width="11.42578125" style="2"/>
    <col min="9980" max="9980" width="0.85546875" style="2" customWidth="1"/>
    <col min="9981" max="9981" width="4" style="2" customWidth="1"/>
    <col min="9982" max="9982" width="61.42578125" style="2" customWidth="1"/>
    <col min="9983" max="9986" width="14.7109375" style="2" customWidth="1"/>
    <col min="9987" max="9987" width="15.28515625" style="2" customWidth="1"/>
    <col min="9988" max="9990" width="11.42578125" style="2"/>
    <col min="9991" max="9991" width="12.85546875" style="2" bestFit="1" customWidth="1"/>
    <col min="9992" max="10235" width="11.42578125" style="2"/>
    <col min="10236" max="10236" width="0.85546875" style="2" customWidth="1"/>
    <col min="10237" max="10237" width="4" style="2" customWidth="1"/>
    <col min="10238" max="10238" width="61.42578125" style="2" customWidth="1"/>
    <col min="10239" max="10242" width="14.7109375" style="2" customWidth="1"/>
    <col min="10243" max="10243" width="15.28515625" style="2" customWidth="1"/>
    <col min="10244" max="10246" width="11.42578125" style="2"/>
    <col min="10247" max="10247" width="12.85546875" style="2" bestFit="1" customWidth="1"/>
    <col min="10248" max="10491" width="11.42578125" style="2"/>
    <col min="10492" max="10492" width="0.85546875" style="2" customWidth="1"/>
    <col min="10493" max="10493" width="4" style="2" customWidth="1"/>
    <col min="10494" max="10494" width="61.42578125" style="2" customWidth="1"/>
    <col min="10495" max="10498" width="14.7109375" style="2" customWidth="1"/>
    <col min="10499" max="10499" width="15.28515625" style="2" customWidth="1"/>
    <col min="10500" max="10502" width="11.42578125" style="2"/>
    <col min="10503" max="10503" width="12.85546875" style="2" bestFit="1" customWidth="1"/>
    <col min="10504" max="10747" width="11.42578125" style="2"/>
    <col min="10748" max="10748" width="0.85546875" style="2" customWidth="1"/>
    <col min="10749" max="10749" width="4" style="2" customWidth="1"/>
    <col min="10750" max="10750" width="61.42578125" style="2" customWidth="1"/>
    <col min="10751" max="10754" width="14.7109375" style="2" customWidth="1"/>
    <col min="10755" max="10755" width="15.28515625" style="2" customWidth="1"/>
    <col min="10756" max="10758" width="11.42578125" style="2"/>
    <col min="10759" max="10759" width="12.85546875" style="2" bestFit="1" customWidth="1"/>
    <col min="10760" max="11003" width="11.42578125" style="2"/>
    <col min="11004" max="11004" width="0.85546875" style="2" customWidth="1"/>
    <col min="11005" max="11005" width="4" style="2" customWidth="1"/>
    <col min="11006" max="11006" width="61.42578125" style="2" customWidth="1"/>
    <col min="11007" max="11010" width="14.7109375" style="2" customWidth="1"/>
    <col min="11011" max="11011" width="15.28515625" style="2" customWidth="1"/>
    <col min="11012" max="11014" width="11.42578125" style="2"/>
    <col min="11015" max="11015" width="12.85546875" style="2" bestFit="1" customWidth="1"/>
    <col min="11016" max="11259" width="11.42578125" style="2"/>
    <col min="11260" max="11260" width="0.85546875" style="2" customWidth="1"/>
    <col min="11261" max="11261" width="4" style="2" customWidth="1"/>
    <col min="11262" max="11262" width="61.42578125" style="2" customWidth="1"/>
    <col min="11263" max="11266" width="14.7109375" style="2" customWidth="1"/>
    <col min="11267" max="11267" width="15.28515625" style="2" customWidth="1"/>
    <col min="11268" max="11270" width="11.42578125" style="2"/>
    <col min="11271" max="11271" width="12.85546875" style="2" bestFit="1" customWidth="1"/>
    <col min="11272" max="11515" width="11.42578125" style="2"/>
    <col min="11516" max="11516" width="0.85546875" style="2" customWidth="1"/>
    <col min="11517" max="11517" width="4" style="2" customWidth="1"/>
    <col min="11518" max="11518" width="61.42578125" style="2" customWidth="1"/>
    <col min="11519" max="11522" width="14.7109375" style="2" customWidth="1"/>
    <col min="11523" max="11523" width="15.28515625" style="2" customWidth="1"/>
    <col min="11524" max="11526" width="11.42578125" style="2"/>
    <col min="11527" max="11527" width="12.85546875" style="2" bestFit="1" customWidth="1"/>
    <col min="11528" max="11771" width="11.42578125" style="2"/>
    <col min="11772" max="11772" width="0.85546875" style="2" customWidth="1"/>
    <col min="11773" max="11773" width="4" style="2" customWidth="1"/>
    <col min="11774" max="11774" width="61.42578125" style="2" customWidth="1"/>
    <col min="11775" max="11778" width="14.7109375" style="2" customWidth="1"/>
    <col min="11779" max="11779" width="15.28515625" style="2" customWidth="1"/>
    <col min="11780" max="11782" width="11.42578125" style="2"/>
    <col min="11783" max="11783" width="12.85546875" style="2" bestFit="1" customWidth="1"/>
    <col min="11784" max="12027" width="11.42578125" style="2"/>
    <col min="12028" max="12028" width="0.85546875" style="2" customWidth="1"/>
    <col min="12029" max="12029" width="4" style="2" customWidth="1"/>
    <col min="12030" max="12030" width="61.42578125" style="2" customWidth="1"/>
    <col min="12031" max="12034" width="14.7109375" style="2" customWidth="1"/>
    <col min="12035" max="12035" width="15.28515625" style="2" customWidth="1"/>
    <col min="12036" max="12038" width="11.42578125" style="2"/>
    <col min="12039" max="12039" width="12.85546875" style="2" bestFit="1" customWidth="1"/>
    <col min="12040" max="12283" width="11.42578125" style="2"/>
    <col min="12284" max="12284" width="0.85546875" style="2" customWidth="1"/>
    <col min="12285" max="12285" width="4" style="2" customWidth="1"/>
    <col min="12286" max="12286" width="61.42578125" style="2" customWidth="1"/>
    <col min="12287" max="12290" width="14.7109375" style="2" customWidth="1"/>
    <col min="12291" max="12291" width="15.28515625" style="2" customWidth="1"/>
    <col min="12292" max="12294" width="11.42578125" style="2"/>
    <col min="12295" max="12295" width="12.85546875" style="2" bestFit="1" customWidth="1"/>
    <col min="12296" max="12539" width="11.42578125" style="2"/>
    <col min="12540" max="12540" width="0.85546875" style="2" customWidth="1"/>
    <col min="12541" max="12541" width="4" style="2" customWidth="1"/>
    <col min="12542" max="12542" width="61.42578125" style="2" customWidth="1"/>
    <col min="12543" max="12546" width="14.7109375" style="2" customWidth="1"/>
    <col min="12547" max="12547" width="15.28515625" style="2" customWidth="1"/>
    <col min="12548" max="12550" width="11.42578125" style="2"/>
    <col min="12551" max="12551" width="12.85546875" style="2" bestFit="1" customWidth="1"/>
    <col min="12552" max="12795" width="11.42578125" style="2"/>
    <col min="12796" max="12796" width="0.85546875" style="2" customWidth="1"/>
    <col min="12797" max="12797" width="4" style="2" customWidth="1"/>
    <col min="12798" max="12798" width="61.42578125" style="2" customWidth="1"/>
    <col min="12799" max="12802" width="14.7109375" style="2" customWidth="1"/>
    <col min="12803" max="12803" width="15.28515625" style="2" customWidth="1"/>
    <col min="12804" max="12806" width="11.42578125" style="2"/>
    <col min="12807" max="12807" width="12.85546875" style="2" bestFit="1" customWidth="1"/>
    <col min="12808" max="13051" width="11.42578125" style="2"/>
    <col min="13052" max="13052" width="0.85546875" style="2" customWidth="1"/>
    <col min="13053" max="13053" width="4" style="2" customWidth="1"/>
    <col min="13054" max="13054" width="61.42578125" style="2" customWidth="1"/>
    <col min="13055" max="13058" width="14.7109375" style="2" customWidth="1"/>
    <col min="13059" max="13059" width="15.28515625" style="2" customWidth="1"/>
    <col min="13060" max="13062" width="11.42578125" style="2"/>
    <col min="13063" max="13063" width="12.85546875" style="2" bestFit="1" customWidth="1"/>
    <col min="13064" max="13307" width="11.42578125" style="2"/>
    <col min="13308" max="13308" width="0.85546875" style="2" customWidth="1"/>
    <col min="13309" max="13309" width="4" style="2" customWidth="1"/>
    <col min="13310" max="13310" width="61.42578125" style="2" customWidth="1"/>
    <col min="13311" max="13314" width="14.7109375" style="2" customWidth="1"/>
    <col min="13315" max="13315" width="15.28515625" style="2" customWidth="1"/>
    <col min="13316" max="13318" width="11.42578125" style="2"/>
    <col min="13319" max="13319" width="12.85546875" style="2" bestFit="1" customWidth="1"/>
    <col min="13320" max="13563" width="11.42578125" style="2"/>
    <col min="13564" max="13564" width="0.85546875" style="2" customWidth="1"/>
    <col min="13565" max="13565" width="4" style="2" customWidth="1"/>
    <col min="13566" max="13566" width="61.42578125" style="2" customWidth="1"/>
    <col min="13567" max="13570" width="14.7109375" style="2" customWidth="1"/>
    <col min="13571" max="13571" width="15.28515625" style="2" customWidth="1"/>
    <col min="13572" max="13574" width="11.42578125" style="2"/>
    <col min="13575" max="13575" width="12.85546875" style="2" bestFit="1" customWidth="1"/>
    <col min="13576" max="13819" width="11.42578125" style="2"/>
    <col min="13820" max="13820" width="0.85546875" style="2" customWidth="1"/>
    <col min="13821" max="13821" width="4" style="2" customWidth="1"/>
    <col min="13822" max="13822" width="61.42578125" style="2" customWidth="1"/>
    <col min="13823" max="13826" width="14.7109375" style="2" customWidth="1"/>
    <col min="13827" max="13827" width="15.28515625" style="2" customWidth="1"/>
    <col min="13828" max="13830" width="11.42578125" style="2"/>
    <col min="13831" max="13831" width="12.85546875" style="2" bestFit="1" customWidth="1"/>
    <col min="13832" max="14075" width="11.42578125" style="2"/>
    <col min="14076" max="14076" width="0.85546875" style="2" customWidth="1"/>
    <col min="14077" max="14077" width="4" style="2" customWidth="1"/>
    <col min="14078" max="14078" width="61.42578125" style="2" customWidth="1"/>
    <col min="14079" max="14082" width="14.7109375" style="2" customWidth="1"/>
    <col min="14083" max="14083" width="15.28515625" style="2" customWidth="1"/>
    <col min="14084" max="14086" width="11.42578125" style="2"/>
    <col min="14087" max="14087" width="12.85546875" style="2" bestFit="1" customWidth="1"/>
    <col min="14088" max="14331" width="11.42578125" style="2"/>
    <col min="14332" max="14332" width="0.85546875" style="2" customWidth="1"/>
    <col min="14333" max="14333" width="4" style="2" customWidth="1"/>
    <col min="14334" max="14334" width="61.42578125" style="2" customWidth="1"/>
    <col min="14335" max="14338" width="14.7109375" style="2" customWidth="1"/>
    <col min="14339" max="14339" width="15.28515625" style="2" customWidth="1"/>
    <col min="14340" max="14342" width="11.42578125" style="2"/>
    <col min="14343" max="14343" width="12.85546875" style="2" bestFit="1" customWidth="1"/>
    <col min="14344" max="14587" width="11.42578125" style="2"/>
    <col min="14588" max="14588" width="0.85546875" style="2" customWidth="1"/>
    <col min="14589" max="14589" width="4" style="2" customWidth="1"/>
    <col min="14590" max="14590" width="61.42578125" style="2" customWidth="1"/>
    <col min="14591" max="14594" width="14.7109375" style="2" customWidth="1"/>
    <col min="14595" max="14595" width="15.28515625" style="2" customWidth="1"/>
    <col min="14596" max="14598" width="11.42578125" style="2"/>
    <col min="14599" max="14599" width="12.85546875" style="2" bestFit="1" customWidth="1"/>
    <col min="14600" max="14843" width="11.42578125" style="2"/>
    <col min="14844" max="14844" width="0.85546875" style="2" customWidth="1"/>
    <col min="14845" max="14845" width="4" style="2" customWidth="1"/>
    <col min="14846" max="14846" width="61.42578125" style="2" customWidth="1"/>
    <col min="14847" max="14850" width="14.7109375" style="2" customWidth="1"/>
    <col min="14851" max="14851" width="15.28515625" style="2" customWidth="1"/>
    <col min="14852" max="14854" width="11.42578125" style="2"/>
    <col min="14855" max="14855" width="12.85546875" style="2" bestFit="1" customWidth="1"/>
    <col min="14856" max="15099" width="11.42578125" style="2"/>
    <col min="15100" max="15100" width="0.85546875" style="2" customWidth="1"/>
    <col min="15101" max="15101" width="4" style="2" customWidth="1"/>
    <col min="15102" max="15102" width="61.42578125" style="2" customWidth="1"/>
    <col min="15103" max="15106" width="14.7109375" style="2" customWidth="1"/>
    <col min="15107" max="15107" width="15.28515625" style="2" customWidth="1"/>
    <col min="15108" max="15110" width="11.42578125" style="2"/>
    <col min="15111" max="15111" width="12.85546875" style="2" bestFit="1" customWidth="1"/>
    <col min="15112" max="15355" width="11.42578125" style="2"/>
    <col min="15356" max="15356" width="0.85546875" style="2" customWidth="1"/>
    <col min="15357" max="15357" width="4" style="2" customWidth="1"/>
    <col min="15358" max="15358" width="61.42578125" style="2" customWidth="1"/>
    <col min="15359" max="15362" width="14.7109375" style="2" customWidth="1"/>
    <col min="15363" max="15363" width="15.28515625" style="2" customWidth="1"/>
    <col min="15364" max="15366" width="11.42578125" style="2"/>
    <col min="15367" max="15367" width="12.85546875" style="2" bestFit="1" customWidth="1"/>
    <col min="15368" max="15611" width="11.42578125" style="2"/>
    <col min="15612" max="15612" width="0.85546875" style="2" customWidth="1"/>
    <col min="15613" max="15613" width="4" style="2" customWidth="1"/>
    <col min="15614" max="15614" width="61.42578125" style="2" customWidth="1"/>
    <col min="15615" max="15618" width="14.7109375" style="2" customWidth="1"/>
    <col min="15619" max="15619" width="15.28515625" style="2" customWidth="1"/>
    <col min="15620" max="15622" width="11.42578125" style="2"/>
    <col min="15623" max="15623" width="12.85546875" style="2" bestFit="1" customWidth="1"/>
    <col min="15624" max="15867" width="11.42578125" style="2"/>
    <col min="15868" max="15868" width="0.85546875" style="2" customWidth="1"/>
    <col min="15869" max="15869" width="4" style="2" customWidth="1"/>
    <col min="15870" max="15870" width="61.42578125" style="2" customWidth="1"/>
    <col min="15871" max="15874" width="14.7109375" style="2" customWidth="1"/>
    <col min="15875" max="15875" width="15.28515625" style="2" customWidth="1"/>
    <col min="15876" max="15878" width="11.42578125" style="2"/>
    <col min="15879" max="15879" width="12.85546875" style="2" bestFit="1" customWidth="1"/>
    <col min="15880" max="16123" width="11.42578125" style="2"/>
    <col min="16124" max="16124" width="0.85546875" style="2" customWidth="1"/>
    <col min="16125" max="16125" width="4" style="2" customWidth="1"/>
    <col min="16126" max="16126" width="61.42578125" style="2" customWidth="1"/>
    <col min="16127" max="16130" width="14.7109375" style="2" customWidth="1"/>
    <col min="16131" max="16131" width="15.28515625" style="2" customWidth="1"/>
    <col min="16132" max="16134" width="11.42578125" style="2"/>
    <col min="16135" max="16135" width="12.85546875" style="2" bestFit="1" customWidth="1"/>
    <col min="16136" max="16384" width="11.42578125" style="2"/>
  </cols>
  <sheetData>
    <row r="2" spans="1:8" s="5" customFormat="1" x14ac:dyDescent="0.25">
      <c r="A2" s="3"/>
      <c r="B2" s="4"/>
      <c r="C2" s="4"/>
      <c r="D2" s="4"/>
      <c r="E2" s="4"/>
      <c r="F2" s="4"/>
      <c r="G2" s="4"/>
      <c r="H2" s="4"/>
    </row>
    <row r="3" spans="1:8" s="5" customFormat="1" x14ac:dyDescent="0.25">
      <c r="A3" s="3"/>
      <c r="B3" s="4"/>
      <c r="C3" s="4"/>
      <c r="D3" s="4"/>
      <c r="E3" s="4"/>
      <c r="F3" s="4"/>
      <c r="G3" s="4"/>
      <c r="H3" s="4"/>
    </row>
    <row r="4" spans="1:8" s="5" customFormat="1" x14ac:dyDescent="0.25">
      <c r="A4" s="3"/>
      <c r="B4" s="4"/>
      <c r="C4" s="4"/>
      <c r="D4" s="4"/>
      <c r="E4" s="4"/>
      <c r="F4" s="4"/>
      <c r="G4" s="4"/>
      <c r="H4" s="4"/>
    </row>
    <row r="5" spans="1:8" s="5" customFormat="1" x14ac:dyDescent="0.25">
      <c r="A5" s="3"/>
      <c r="B5" s="4"/>
      <c r="C5" s="4"/>
      <c r="D5" s="4"/>
      <c r="E5" s="4"/>
      <c r="F5" s="4"/>
      <c r="G5" s="4"/>
      <c r="H5" s="4"/>
    </row>
    <row r="6" spans="1:8" s="5" customFormat="1" ht="8.25" customHeight="1" x14ac:dyDescent="0.25">
      <c r="A6" s="3"/>
      <c r="B6" s="4"/>
      <c r="C6" s="4"/>
      <c r="D6" s="4"/>
      <c r="E6" s="4"/>
      <c r="F6" s="4"/>
      <c r="G6" s="4"/>
      <c r="H6" s="4"/>
    </row>
    <row r="7" spans="1:8" s="5" customFormat="1" x14ac:dyDescent="0.25">
      <c r="A7" s="3"/>
      <c r="B7" s="4"/>
      <c r="C7" s="4"/>
      <c r="D7" s="4"/>
      <c r="E7" s="4"/>
      <c r="F7" s="4"/>
      <c r="G7" s="4"/>
      <c r="H7" s="4"/>
    </row>
    <row r="8" spans="1:8" s="5" customFormat="1" x14ac:dyDescent="0.25">
      <c r="A8" s="3"/>
      <c r="B8" s="4"/>
      <c r="C8" s="4"/>
      <c r="D8" s="4"/>
      <c r="E8" s="4"/>
      <c r="F8" s="4"/>
      <c r="G8" s="4"/>
      <c r="H8" s="4"/>
    </row>
    <row r="9" spans="1:8" s="5" customFormat="1" x14ac:dyDescent="0.25">
      <c r="A9" s="3"/>
      <c r="B9" s="4"/>
      <c r="C9" s="4"/>
      <c r="D9" s="4"/>
      <c r="E9" s="4"/>
      <c r="F9" s="4"/>
      <c r="G9" s="4"/>
      <c r="H9" s="4"/>
    </row>
    <row r="10" spans="1:8" s="5" customFormat="1" ht="5.0999999999999996" customHeight="1" x14ac:dyDescent="0.25">
      <c r="A10" s="3"/>
      <c r="B10" s="4"/>
      <c r="C10" s="4"/>
      <c r="D10" s="4"/>
      <c r="E10" s="4"/>
      <c r="F10" s="4"/>
      <c r="G10" s="4"/>
      <c r="H10" s="4"/>
    </row>
    <row r="11" spans="1:8" ht="19.5" x14ac:dyDescent="0.2">
      <c r="A11" s="149" t="s">
        <v>70</v>
      </c>
      <c r="B11" s="8"/>
      <c r="C11" s="8"/>
      <c r="D11" s="8"/>
      <c r="E11" s="8"/>
      <c r="F11" s="8"/>
      <c r="G11" s="8"/>
      <c r="H11" s="8"/>
    </row>
    <row r="12" spans="1:8" ht="9.75" customHeight="1" x14ac:dyDescent="0.2">
      <c r="C12" s="9"/>
      <c r="D12" s="9">
        <v>0</v>
      </c>
      <c r="E12" s="9">
        <v>0</v>
      </c>
      <c r="F12" s="9">
        <v>0</v>
      </c>
      <c r="G12" s="9">
        <v>0</v>
      </c>
      <c r="H12" s="89">
        <f>+'Regla SSPP'!I13</f>
        <v>46022</v>
      </c>
    </row>
    <row r="13" spans="1:8" s="5" customFormat="1" ht="24.95" customHeight="1" thickBot="1" x14ac:dyDescent="0.3">
      <c r="A13" s="94" t="s">
        <v>71</v>
      </c>
      <c r="B13" s="95"/>
      <c r="C13" s="150"/>
      <c r="D13" s="150"/>
      <c r="E13" s="150"/>
      <c r="F13" s="150"/>
      <c r="G13" s="150"/>
      <c r="H13" s="151"/>
    </row>
    <row r="14" spans="1:8" s="98" customFormat="1" ht="30" customHeight="1" thickTop="1" x14ac:dyDescent="0.25">
      <c r="A14" s="97"/>
      <c r="C14" s="99" t="s">
        <v>74</v>
      </c>
      <c r="D14" s="99" t="s">
        <v>73</v>
      </c>
      <c r="E14" s="152" t="s">
        <v>75</v>
      </c>
      <c r="F14" s="152" t="s">
        <v>72</v>
      </c>
      <c r="G14" s="152" t="s">
        <v>98</v>
      </c>
      <c r="H14" s="101" t="s">
        <v>76</v>
      </c>
    </row>
    <row r="15" spans="1:8" s="37" customFormat="1" ht="20.100000000000001" customHeight="1" x14ac:dyDescent="0.25">
      <c r="A15" s="102"/>
      <c r="B15" s="103" t="s">
        <v>105</v>
      </c>
      <c r="C15" s="153">
        <f>+C38</f>
        <v>5135263.76</v>
      </c>
      <c r="D15" s="153">
        <f>+D38</f>
        <v>2380362.0900000003</v>
      </c>
      <c r="E15" s="153">
        <f>+E38</f>
        <v>2085196.34</v>
      </c>
      <c r="F15" s="154">
        <f>+F38</f>
        <v>787748.62</v>
      </c>
      <c r="G15" s="154">
        <f>+G38</f>
        <v>2291054.69</v>
      </c>
      <c r="H15" s="155">
        <f>SUM(C15:G15)</f>
        <v>12679625.499999998</v>
      </c>
    </row>
    <row r="16" spans="1:8" s="37" customFormat="1" ht="12" customHeight="1" x14ac:dyDescent="0.25">
      <c r="A16" s="156"/>
      <c r="B16" s="157"/>
      <c r="C16" s="158"/>
      <c r="D16" s="158"/>
      <c r="E16" s="158"/>
      <c r="F16" s="158"/>
      <c r="G16" s="158"/>
      <c r="H16" s="159"/>
    </row>
    <row r="17" spans="1:8" s="37" customFormat="1" ht="20.100000000000001" customHeight="1" thickBot="1" x14ac:dyDescent="0.3">
      <c r="A17" s="111" t="s">
        <v>41</v>
      </c>
      <c r="B17" s="112"/>
      <c r="C17" s="191">
        <f>+'Comparativo limite '!H26</f>
        <v>5174948.5302999998</v>
      </c>
      <c r="D17" s="192">
        <f>+'Comparativo limite '!H27</f>
        <v>1910486.0371000001</v>
      </c>
      <c r="E17" s="192">
        <f>+'Comparativo limite '!H28</f>
        <v>2582056.5180000002</v>
      </c>
      <c r="F17" s="192">
        <f>+'Comparativo limite '!H29</f>
        <v>726115.30319999997</v>
      </c>
      <c r="G17" s="192">
        <f>+'Comparativo limite '!H30</f>
        <v>1776983.3282000001</v>
      </c>
      <c r="H17" s="160">
        <f>SUM(C17:F17)</f>
        <v>10393606.388599999</v>
      </c>
    </row>
    <row r="18" spans="1:8" s="31" customFormat="1" ht="5.0999999999999996" customHeight="1" thickTop="1" x14ac:dyDescent="0.2"/>
    <row r="19" spans="1:8" s="31" customFormat="1" x14ac:dyDescent="0.2"/>
    <row r="20" spans="1:8" s="31" customFormat="1" ht="5.0999999999999996" customHeight="1" x14ac:dyDescent="0.2"/>
    <row r="21" spans="1:8" s="31" customFormat="1" ht="8.1" customHeight="1" x14ac:dyDescent="0.2"/>
    <row r="22" spans="1:8" s="31" customFormat="1" ht="15.75" x14ac:dyDescent="0.2">
      <c r="A22" s="161" t="s">
        <v>4</v>
      </c>
      <c r="B22" s="162"/>
      <c r="C22" s="163"/>
      <c r="D22" s="163"/>
      <c r="E22" s="163"/>
      <c r="F22" s="163"/>
      <c r="G22" s="163"/>
      <c r="H22" s="164"/>
    </row>
    <row r="23" spans="1:8" s="38" customFormat="1" ht="20.100000000000001" customHeight="1" x14ac:dyDescent="0.25">
      <c r="A23" s="165" t="s">
        <v>7</v>
      </c>
      <c r="B23" s="238" t="s">
        <v>58</v>
      </c>
      <c r="C23" s="166">
        <v>3674.8</v>
      </c>
      <c r="D23" s="166">
        <v>557.44000000000005</v>
      </c>
      <c r="E23" s="166">
        <v>521144.13</v>
      </c>
      <c r="F23" s="166">
        <v>34963.660000000003</v>
      </c>
      <c r="G23" s="166">
        <v>0</v>
      </c>
      <c r="H23" s="167">
        <f>SUM(C23:G23)</f>
        <v>560340.03</v>
      </c>
    </row>
    <row r="24" spans="1:8" s="38" customFormat="1" ht="20.100000000000001" customHeight="1" x14ac:dyDescent="0.25">
      <c r="A24" s="121" t="s">
        <v>7</v>
      </c>
      <c r="B24" s="239" t="s">
        <v>59</v>
      </c>
      <c r="C24" s="166">
        <v>1579201.06</v>
      </c>
      <c r="D24" s="166">
        <v>437721.07</v>
      </c>
      <c r="E24" s="166">
        <v>461697.39</v>
      </c>
      <c r="F24" s="166">
        <v>0</v>
      </c>
      <c r="G24" s="166">
        <v>368321.43</v>
      </c>
      <c r="H24" s="168">
        <f t="shared" ref="H24:H33" si="0">SUM(C24:G24)</f>
        <v>2846940.95</v>
      </c>
    </row>
    <row r="25" spans="1:8" s="38" customFormat="1" ht="25.5" customHeight="1" x14ac:dyDescent="0.25">
      <c r="A25" s="121" t="s">
        <v>7</v>
      </c>
      <c r="B25" s="239" t="s">
        <v>60</v>
      </c>
      <c r="C25" s="166">
        <v>3101415.78</v>
      </c>
      <c r="D25" s="166">
        <v>1249041.97</v>
      </c>
      <c r="E25" s="166">
        <v>922478.3</v>
      </c>
      <c r="F25" s="166">
        <v>40797.440000000002</v>
      </c>
      <c r="G25" s="166">
        <v>368665.16</v>
      </c>
      <c r="H25" s="168">
        <f t="shared" si="0"/>
        <v>5682398.6500000004</v>
      </c>
    </row>
    <row r="26" spans="1:8" s="38" customFormat="1" ht="20.100000000000001" customHeight="1" x14ac:dyDescent="0.25">
      <c r="A26" s="121" t="s">
        <v>7</v>
      </c>
      <c r="B26" s="239" t="s">
        <v>61</v>
      </c>
      <c r="C26" s="166">
        <v>1054.74</v>
      </c>
      <c r="D26" s="166">
        <v>0</v>
      </c>
      <c r="E26" s="166">
        <v>0</v>
      </c>
      <c r="F26" s="166">
        <v>0</v>
      </c>
      <c r="G26" s="166">
        <v>602.91</v>
      </c>
      <c r="H26" s="168">
        <f t="shared" si="0"/>
        <v>1657.65</v>
      </c>
    </row>
    <row r="27" spans="1:8" s="38" customFormat="1" ht="20.100000000000001" customHeight="1" x14ac:dyDescent="0.25">
      <c r="A27" s="121" t="s">
        <v>7</v>
      </c>
      <c r="B27" s="239" t="s">
        <v>62</v>
      </c>
      <c r="C27" s="166">
        <v>0</v>
      </c>
      <c r="D27" s="166">
        <v>0</v>
      </c>
      <c r="E27" s="166">
        <v>0</v>
      </c>
      <c r="F27" s="166">
        <v>0</v>
      </c>
      <c r="G27" s="166">
        <v>0</v>
      </c>
      <c r="H27" s="168">
        <f t="shared" si="0"/>
        <v>0</v>
      </c>
    </row>
    <row r="28" spans="1:8" s="38" customFormat="1" ht="20.100000000000001" customHeight="1" x14ac:dyDescent="0.25">
      <c r="A28" s="121" t="s">
        <v>7</v>
      </c>
      <c r="B28" s="239" t="s">
        <v>63</v>
      </c>
      <c r="C28" s="166">
        <v>0</v>
      </c>
      <c r="D28" s="166">
        <v>0</v>
      </c>
      <c r="E28" s="166">
        <v>913.49</v>
      </c>
      <c r="F28" s="166">
        <v>0</v>
      </c>
      <c r="G28" s="166">
        <v>0</v>
      </c>
      <c r="H28" s="168">
        <f t="shared" si="0"/>
        <v>913.49</v>
      </c>
    </row>
    <row r="29" spans="1:8" s="38" customFormat="1" ht="78" customHeight="1" x14ac:dyDescent="0.25">
      <c r="A29" s="127" t="s">
        <v>7</v>
      </c>
      <c r="B29" s="239" t="s">
        <v>64</v>
      </c>
      <c r="C29" s="166">
        <v>552375.79</v>
      </c>
      <c r="D29" s="166">
        <v>1046756.6</v>
      </c>
      <c r="E29" s="166">
        <v>682770.87</v>
      </c>
      <c r="F29" s="166">
        <v>0</v>
      </c>
      <c r="G29" s="166">
        <v>1553465.19</v>
      </c>
      <c r="H29" s="169">
        <f t="shared" si="0"/>
        <v>3835368.45</v>
      </c>
    </row>
    <row r="30" spans="1:8" s="38" customFormat="1" ht="81.75" customHeight="1" x14ac:dyDescent="0.25">
      <c r="A30" s="63" t="s">
        <v>103</v>
      </c>
      <c r="B30" s="239" t="s">
        <v>65</v>
      </c>
      <c r="C30" s="166">
        <v>559.80999999999995</v>
      </c>
      <c r="D30" s="166">
        <v>0</v>
      </c>
      <c r="E30" s="166">
        <v>-9959.5400000000009</v>
      </c>
      <c r="F30" s="166">
        <v>0</v>
      </c>
      <c r="G30" s="166">
        <v>0</v>
      </c>
      <c r="H30" s="169">
        <f t="shared" si="0"/>
        <v>-9399.7300000000014</v>
      </c>
    </row>
    <row r="31" spans="1:8" s="38" customFormat="1" ht="28.5" customHeight="1" x14ac:dyDescent="0.25">
      <c r="A31" s="127" t="s">
        <v>7</v>
      </c>
      <c r="B31" s="239" t="s">
        <v>66</v>
      </c>
      <c r="C31" s="166">
        <v>0</v>
      </c>
      <c r="D31" s="166">
        <v>1054.97</v>
      </c>
      <c r="E31" s="166">
        <v>0</v>
      </c>
      <c r="F31" s="166">
        <v>0</v>
      </c>
      <c r="G31" s="166">
        <v>0</v>
      </c>
      <c r="H31" s="169">
        <f t="shared" si="0"/>
        <v>1054.97</v>
      </c>
    </row>
    <row r="32" spans="1:8" s="38" customFormat="1" ht="24.75" hidden="1" customHeight="1" x14ac:dyDescent="0.25">
      <c r="A32" s="127" t="s">
        <v>7</v>
      </c>
      <c r="B32" s="239" t="s">
        <v>67</v>
      </c>
      <c r="C32" s="166">
        <v>0</v>
      </c>
      <c r="D32" s="166"/>
      <c r="E32" s="166">
        <v>0</v>
      </c>
      <c r="F32" s="166">
        <v>0</v>
      </c>
      <c r="G32" s="166">
        <v>0</v>
      </c>
      <c r="H32" s="169">
        <f t="shared" si="0"/>
        <v>0</v>
      </c>
    </row>
    <row r="33" spans="1:8" s="38" customFormat="1" ht="39.75" customHeight="1" thickBot="1" x14ac:dyDescent="0.3">
      <c r="A33" s="170" t="s">
        <v>7</v>
      </c>
      <c r="B33" s="240" t="s">
        <v>68</v>
      </c>
      <c r="C33" s="73">
        <v>7000</v>
      </c>
      <c r="D33" s="73">
        <v>0</v>
      </c>
      <c r="E33" s="73">
        <v>0</v>
      </c>
      <c r="F33" s="73">
        <v>772878.4</v>
      </c>
      <c r="G33" s="73">
        <v>0</v>
      </c>
      <c r="H33" s="171">
        <f t="shared" si="0"/>
        <v>779878.40000000002</v>
      </c>
    </row>
    <row r="34" spans="1:8" s="38" customFormat="1" ht="35.1" customHeight="1" thickTop="1" thickBot="1" x14ac:dyDescent="0.3">
      <c r="A34" s="214" t="s">
        <v>14</v>
      </c>
      <c r="B34" s="131"/>
      <c r="C34" s="172">
        <f>SUM(C23:C33)</f>
        <v>5245281.9799999995</v>
      </c>
      <c r="D34" s="172">
        <f>SUM(D23:D33)</f>
        <v>2735132.0500000003</v>
      </c>
      <c r="E34" s="172">
        <f t="shared" ref="E34:H34" si="1">SUM(E23:E33)</f>
        <v>2579044.64</v>
      </c>
      <c r="F34" s="172">
        <f t="shared" si="1"/>
        <v>848639.5</v>
      </c>
      <c r="G34" s="172">
        <f t="shared" ref="G34" si="2">SUM(G23:G33)</f>
        <v>2291054.69</v>
      </c>
      <c r="H34" s="173">
        <f t="shared" si="1"/>
        <v>13699152.860000003</v>
      </c>
    </row>
    <row r="35" spans="1:8" s="38" customFormat="1" ht="20.100000000000001" customHeight="1" thickTop="1" thickBot="1" x14ac:dyDescent="0.3">
      <c r="A35" s="134"/>
      <c r="B35" s="135" t="s">
        <v>69</v>
      </c>
      <c r="C35" s="215">
        <f t="shared" ref="C35:H35" si="3">SUM(C36:C37)</f>
        <v>-110018.22</v>
      </c>
      <c r="D35" s="219">
        <f t="shared" si="3"/>
        <v>-354769.96</v>
      </c>
      <c r="E35" s="219">
        <f t="shared" si="3"/>
        <v>-493848.3</v>
      </c>
      <c r="F35" s="219">
        <f t="shared" si="3"/>
        <v>-60890.879999999997</v>
      </c>
      <c r="G35" s="219">
        <f t="shared" si="3"/>
        <v>0</v>
      </c>
      <c r="H35" s="220">
        <f t="shared" si="3"/>
        <v>-1019527.36</v>
      </c>
    </row>
    <row r="36" spans="1:8" s="38" customFormat="1" ht="82.5" customHeight="1" thickTop="1" x14ac:dyDescent="0.25">
      <c r="A36" s="174" t="s">
        <v>8</v>
      </c>
      <c r="B36" s="239" t="s">
        <v>23</v>
      </c>
      <c r="C36" s="175">
        <v>-110018.22</v>
      </c>
      <c r="D36" s="175">
        <v>-50662.52</v>
      </c>
      <c r="E36" s="175">
        <v>0</v>
      </c>
      <c r="F36" s="175">
        <v>0</v>
      </c>
      <c r="G36" s="175">
        <v>0</v>
      </c>
      <c r="H36" s="176">
        <f t="shared" ref="H36:H37" si="4">SUM(C36:G36)</f>
        <v>-160680.74</v>
      </c>
    </row>
    <row r="37" spans="1:8" s="38" customFormat="1" ht="63" customHeight="1" x14ac:dyDescent="0.25">
      <c r="A37" s="127" t="s">
        <v>8</v>
      </c>
      <c r="B37" s="239" t="s">
        <v>24</v>
      </c>
      <c r="C37" s="177">
        <v>0</v>
      </c>
      <c r="D37" s="177">
        <v>-304107.44</v>
      </c>
      <c r="E37" s="177">
        <v>-493848.3</v>
      </c>
      <c r="F37" s="177">
        <v>-60890.879999999997</v>
      </c>
      <c r="G37" s="177">
        <v>0</v>
      </c>
      <c r="H37" s="169">
        <f t="shared" si="4"/>
        <v>-858846.62</v>
      </c>
    </row>
    <row r="38" spans="1:8" s="37" customFormat="1" ht="30.75" customHeight="1" thickBot="1" x14ac:dyDescent="0.3">
      <c r="A38" s="212" t="s">
        <v>115</v>
      </c>
      <c r="B38" s="141"/>
      <c r="C38" s="178">
        <f>+C34+C35</f>
        <v>5135263.76</v>
      </c>
      <c r="D38" s="178">
        <f t="shared" ref="D38:H38" si="5">+D34+D35</f>
        <v>2380362.0900000003</v>
      </c>
      <c r="E38" s="178">
        <f t="shared" si="5"/>
        <v>2085196.34</v>
      </c>
      <c r="F38" s="178">
        <f t="shared" si="5"/>
        <v>787748.62</v>
      </c>
      <c r="G38" s="178">
        <f t="shared" si="5"/>
        <v>2291054.69</v>
      </c>
      <c r="H38" s="179">
        <f t="shared" si="5"/>
        <v>12679625.500000004</v>
      </c>
    </row>
    <row r="39" spans="1:8" s="37" customFormat="1" ht="30.75" customHeight="1" thickTop="1" thickBot="1" x14ac:dyDescent="0.3">
      <c r="A39" s="213" t="s">
        <v>107</v>
      </c>
      <c r="B39" s="144"/>
      <c r="C39" s="180">
        <v>5014485.01</v>
      </c>
      <c r="D39" s="180">
        <v>1851246.1599999997</v>
      </c>
      <c r="E39" s="180">
        <v>2501992.75</v>
      </c>
      <c r="F39" s="180">
        <v>703600.1</v>
      </c>
      <c r="G39" s="180">
        <v>1721883.0699999998</v>
      </c>
      <c r="H39" s="181">
        <f>SUM(C39:G39)</f>
        <v>11793207.09</v>
      </c>
    </row>
    <row r="40" spans="1:8" s="31" customFormat="1" ht="13.5" thickTop="1" x14ac:dyDescent="0.2"/>
    <row r="41" spans="1:8" s="31" customFormat="1" x14ac:dyDescent="0.2">
      <c r="C41" s="182"/>
      <c r="D41" s="182"/>
      <c r="E41" s="182"/>
      <c r="F41" s="182"/>
      <c r="G41" s="182"/>
      <c r="H41" s="36"/>
    </row>
    <row r="42" spans="1:8" s="38" customFormat="1" ht="24.95" customHeight="1" x14ac:dyDescent="0.2">
      <c r="A42" s="31"/>
      <c r="B42" s="31"/>
      <c r="C42" s="183"/>
      <c r="D42" s="183"/>
      <c r="E42" s="183"/>
      <c r="F42" s="183"/>
      <c r="G42" s="183"/>
      <c r="H42" s="36"/>
    </row>
    <row r="43" spans="1:8" s="5" customFormat="1" ht="24.95" customHeight="1" x14ac:dyDescent="0.2">
      <c r="A43" s="2"/>
      <c r="B43" s="2"/>
      <c r="C43" s="23"/>
      <c r="D43" s="23"/>
      <c r="E43" s="23"/>
      <c r="F43" s="23"/>
      <c r="G43" s="23"/>
      <c r="H43" s="23"/>
    </row>
  </sheetData>
  <printOptions horizontalCentered="1"/>
  <pageMargins left="0.19685039370078741" right="0.19685039370078741" top="0.19685039370078741" bottom="0.39370078740157483" header="0" footer="0.19685039370078741"/>
  <pageSetup paperSize="9" scale="62" orientation="landscape" r:id="rId1"/>
  <headerFooter alignWithMargins="0">
    <oddFooter>&amp;L&amp;"Arial,Cursiva"&amp;6&amp;F &amp;A</oddFooter>
  </headerFooter>
  <customProperties>
    <customPr name="_pios_id" r:id="rId2"/>
  </customProperties>
  <ignoredErrors>
    <ignoredError sqref="H38" 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Comparativo limite </vt:lpstr>
      <vt:lpstr>Regla DFA</vt:lpstr>
      <vt:lpstr>Regla OOAA</vt:lpstr>
      <vt:lpstr>Regla SSPP</vt:lpstr>
      <vt:lpstr>Regla Fundaciones</vt:lpstr>
      <vt:lpstr>'Comparativo limite 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Larruzea Marijuan, Estibaliz</cp:lastModifiedBy>
  <cp:lastPrinted>2026-05-27T06:40:21Z</cp:lastPrinted>
  <dcterms:created xsi:type="dcterms:W3CDTF">2016-05-11T05:30:36Z</dcterms:created>
  <dcterms:modified xsi:type="dcterms:W3CDTF">2026-07-07T08:09:19Z</dcterms:modified>
</cp:coreProperties>
</file>