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drawings/drawing2.xml" ContentType="application/vnd.openxmlformats-officedocument.drawing+xml"/>
  <Override PartName="/xl/customProperty4.bin" ContentType="application/vnd.openxmlformats-officedocument.spreadsheetml.customProperty"/>
  <Override PartName="/xl/drawings/drawing3.xml" ContentType="application/vnd.openxmlformats-officedocument.drawing+xml"/>
  <Override PartName="/xl/customProperty5.bin" ContentType="application/vnd.openxmlformats-officedocument.spreadsheetml.customProperty"/>
  <Override PartName="/xl/drawings/drawing4.xml" ContentType="application/vnd.openxmlformats-officedocument.drawing+xml"/>
  <Override PartName="/xl/customProperty6.bin" ContentType="application/vnd.openxmlformats-officedocument.spreadsheetml.customProperty"/>
  <Override PartName="/xl/drawings/drawing5.xml" ContentType="application/vnd.openxmlformats-officedocument.drawing+xml"/>
  <Override PartName="/xl/customProperty7.bin" ContentType="application/vnd.openxmlformats-officedocument.spreadsheetml.customProperty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STHFP\TRANSPARENCIA\PUBLICIDAD ACTIVA\PUBLICIDAD ACTIVA DFP\42 Estabilidad presupuestaria\"/>
    </mc:Choice>
  </mc:AlternateContent>
  <xr:revisionPtr revIDLastSave="0" documentId="13_ncr:1_{E0241500-1754-405C-A280-A0A2325BC1F8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Resumen" sheetId="19" r:id="rId1"/>
    <sheet name="Total Consolidado" sheetId="12" r:id="rId2"/>
    <sheet name="Total Individualizado- DFA" sheetId="13" r:id="rId3"/>
    <sheet name="Total Individualizado-OOAA" sheetId="7" r:id="rId4"/>
    <sheet name="Total Individualizado-SSPP" sheetId="8" r:id="rId5"/>
    <sheet name="Total Individualizado-Fundacion" sheetId="9" r:id="rId6"/>
  </sheets>
  <definedNames>
    <definedName name="\a" localSheetId="0">#REF!</definedName>
    <definedName name="\a">#REF!</definedName>
    <definedName name="A_impresión_IM" localSheetId="0">#REF!</definedName>
    <definedName name="A_impresión_IM">#REF!</definedName>
    <definedName name="APORTACIONES" localSheetId="0">#REF!</definedName>
    <definedName name="APORTACIONES">#REF!</definedName>
    <definedName name="_xlnm.Print_Area" localSheetId="0">Resumen!$A$2:$H$30</definedName>
    <definedName name="_xlnm.Print_Area" localSheetId="1">'Total Consolidado'!$A$1:$F$45</definedName>
    <definedName name="_xlnm.Print_Area" localSheetId="2">'Total Individualizado- DFA'!$A$1:$E$43</definedName>
    <definedName name="_xlnm.Print_Area" localSheetId="5">'Total Individualizado-Fundacion'!$A$1:$H$39</definedName>
    <definedName name="_xlnm.Print_Area" localSheetId="3">'Total Individualizado-OOAA'!$A$1:$J$43</definedName>
    <definedName name="_xlnm.Print_Area" localSheetId="4">'Total Individualizado-SSPP'!$A$1:$I$39</definedName>
    <definedName name="Ca" comment="Coeficiente Horizontal de Alava">#REF!</definedName>
    <definedName name="CapNecFin" hidden="1">#REF!</definedName>
    <definedName name="Cg" comment="Coeficiente Horizontal de Gipuzkoa">#REF!</definedName>
    <definedName name="CUPO_Y_COMPENS" localSheetId="0">#REF!</definedName>
    <definedName name="CUPO_Y_COMPENS">#REF!</definedName>
    <definedName name="ddd" comment="Fondo General de Ajuste NETO total">#REF!</definedName>
    <definedName name="FONDO_SOLIDARID" localSheetId="0">#REF!</definedName>
    <definedName name="FONDO_SOLIDARID">#REF!</definedName>
    <definedName name="Ft" comment="Fondo General de Ajuste NETO total">#REF!</definedName>
    <definedName name="Ra" comment="Recaudación de Alava">#REF!</definedName>
    <definedName name="RECAUDACION" localSheetId="0">#REF!</definedName>
    <definedName name="RECAUDACION">#REF!</definedName>
    <definedName name="Rg" comment="Recaudacion de Gipuzkoa">#REF!</definedName>
    <definedName name="SAPCrosstab2">#REF!</definedName>
    <definedName name="SAPCrosstab3">#REF!</definedName>
    <definedName name="SAPCrosstab4">#REF!</definedName>
    <definedName name="Títulos_a_imprimir_IM" localSheetId="0">#REF!</definedName>
    <definedName name="Títulos_a_imprimir_IM">#REF!</definedName>
    <definedName name="x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0" i="13" l="1"/>
  <c r="C29" i="13"/>
  <c r="D23" i="12"/>
  <c r="H39" i="9"/>
  <c r="E42" i="12"/>
  <c r="J43" i="7"/>
  <c r="D42" i="13"/>
  <c r="F36" i="7" l="1"/>
  <c r="F37" i="7"/>
  <c r="F38" i="7"/>
  <c r="F39" i="7"/>
  <c r="F16" i="7"/>
  <c r="J16" i="7"/>
  <c r="J23" i="7" s="1"/>
  <c r="F17" i="7"/>
  <c r="J17" i="7"/>
  <c r="J18" i="7"/>
  <c r="J19" i="7"/>
  <c r="J20" i="7"/>
  <c r="J21" i="7"/>
  <c r="J22" i="7"/>
  <c r="G23" i="7"/>
  <c r="H23" i="7"/>
  <c r="H31" i="7" s="1"/>
  <c r="H43" i="7" s="1"/>
  <c r="I23" i="7"/>
  <c r="I31" i="7" s="1"/>
  <c r="I43" i="7" s="1"/>
  <c r="J24" i="7"/>
  <c r="J25" i="7"/>
  <c r="J26" i="7"/>
  <c r="J30" i="7" s="1"/>
  <c r="J27" i="7"/>
  <c r="J28" i="7"/>
  <c r="J29" i="7"/>
  <c r="G30" i="7"/>
  <c r="H30" i="7"/>
  <c r="I30" i="7"/>
  <c r="G31" i="7"/>
  <c r="G43" i="7" s="1"/>
  <c r="F33" i="7"/>
  <c r="J33" i="7"/>
  <c r="F34" i="7"/>
  <c r="J34" i="7"/>
  <c r="J35" i="7"/>
  <c r="J36" i="7"/>
  <c r="J37" i="7"/>
  <c r="J38" i="7"/>
  <c r="J39" i="7"/>
  <c r="F40" i="7"/>
  <c r="E42" i="7"/>
  <c r="F41" i="7"/>
  <c r="G42" i="7"/>
  <c r="H42" i="7"/>
  <c r="I42" i="7"/>
  <c r="J42" i="7"/>
  <c r="E15" i="13"/>
  <c r="E16" i="13"/>
  <c r="E17" i="13"/>
  <c r="E18" i="13"/>
  <c r="E19" i="13"/>
  <c r="E20" i="13"/>
  <c r="E21" i="13"/>
  <c r="D22" i="13"/>
  <c r="D30" i="13" s="1"/>
  <c r="E23" i="13"/>
  <c r="E24" i="13"/>
  <c r="E25" i="13"/>
  <c r="E26" i="13"/>
  <c r="E27" i="13"/>
  <c r="E28" i="13"/>
  <c r="D29" i="13"/>
  <c r="E32" i="13"/>
  <c r="E33" i="13"/>
  <c r="E34" i="13"/>
  <c r="E35" i="13"/>
  <c r="E36" i="13"/>
  <c r="E37" i="13"/>
  <c r="E38" i="13"/>
  <c r="E39" i="13"/>
  <c r="D41" i="13"/>
  <c r="F27" i="7" l="1"/>
  <c r="E23" i="7"/>
  <c r="D42" i="7"/>
  <c r="E40" i="13"/>
  <c r="C42" i="7"/>
  <c r="C30" i="7"/>
  <c r="F22" i="7"/>
  <c r="F21" i="7"/>
  <c r="F20" i="7"/>
  <c r="F19" i="7"/>
  <c r="F18" i="7"/>
  <c r="E30" i="7"/>
  <c r="C22" i="13"/>
  <c r="E22" i="13" s="1"/>
  <c r="F29" i="7"/>
  <c r="F28" i="7"/>
  <c r="D30" i="7"/>
  <c r="F26" i="7"/>
  <c r="F25" i="7"/>
  <c r="F24" i="7"/>
  <c r="E31" i="7"/>
  <c r="E43" i="7" s="1"/>
  <c r="D23" i="7"/>
  <c r="J31" i="7"/>
  <c r="F35" i="7"/>
  <c r="F42" i="7" s="1"/>
  <c r="C23" i="7"/>
  <c r="E29" i="13"/>
  <c r="C41" i="13"/>
  <c r="E41" i="13" s="1"/>
  <c r="D31" i="7" l="1"/>
  <c r="D43" i="7" s="1"/>
  <c r="F30" i="7"/>
  <c r="E30" i="13"/>
  <c r="F23" i="7"/>
  <c r="C31" i="7"/>
  <c r="F31" i="7" s="1"/>
  <c r="C42" i="13" l="1"/>
  <c r="E42" i="13" s="1"/>
  <c r="C43" i="7"/>
  <c r="F43" i="7" s="1"/>
  <c r="C36" i="8" l="1"/>
  <c r="H34" i="9"/>
  <c r="H33" i="9"/>
  <c r="H31" i="9"/>
  <c r="H30" i="9"/>
  <c r="H28" i="9"/>
  <c r="H26" i="9"/>
  <c r="H24" i="9"/>
  <c r="H21" i="9"/>
  <c r="H20" i="9"/>
  <c r="C23" i="9"/>
  <c r="H17" i="9"/>
  <c r="H16" i="9"/>
  <c r="H15" i="9"/>
  <c r="I35" i="8"/>
  <c r="I33" i="8"/>
  <c r="I31" i="8"/>
  <c r="I28" i="8"/>
  <c r="I27" i="8"/>
  <c r="H36" i="8"/>
  <c r="E36" i="8"/>
  <c r="F36" i="8"/>
  <c r="I21" i="8"/>
  <c r="I20" i="8"/>
  <c r="I19" i="8"/>
  <c r="I18" i="8"/>
  <c r="I16" i="8"/>
  <c r="F23" i="8"/>
  <c r="H23" i="8"/>
  <c r="D23" i="8"/>
  <c r="J13" i="7"/>
  <c r="I13" i="7"/>
  <c r="H12" i="9"/>
  <c r="H13" i="19"/>
  <c r="E30" i="12"/>
  <c r="E23" i="12"/>
  <c r="H38" i="8" l="1"/>
  <c r="E31" i="12"/>
  <c r="E44" i="12" s="1"/>
  <c r="H25" i="9"/>
  <c r="E36" i="9"/>
  <c r="H27" i="9"/>
  <c r="C36" i="9"/>
  <c r="C38" i="9" s="1"/>
  <c r="G23" i="9"/>
  <c r="I22" i="8"/>
  <c r="D36" i="8"/>
  <c r="I25" i="8"/>
  <c r="I26" i="8"/>
  <c r="I30" i="8"/>
  <c r="I32" i="8"/>
  <c r="H19" i="9"/>
  <c r="G36" i="9"/>
  <c r="D36" i="9"/>
  <c r="D23" i="9"/>
  <c r="C23" i="8"/>
  <c r="C38" i="8" s="1"/>
  <c r="G23" i="8"/>
  <c r="E23" i="8"/>
  <c r="E38" i="8" s="1"/>
  <c r="I17" i="8"/>
  <c r="I24" i="8"/>
  <c r="G36" i="8"/>
  <c r="I29" i="8"/>
  <c r="I34" i="8"/>
  <c r="H29" i="9"/>
  <c r="H32" i="9"/>
  <c r="I15" i="8"/>
  <c r="F38" i="8"/>
  <c r="E23" i="9"/>
  <c r="H14" i="9"/>
  <c r="I14" i="8"/>
  <c r="F23" i="9"/>
  <c r="H18" i="9"/>
  <c r="H22" i="9"/>
  <c r="F36" i="9"/>
  <c r="H35" i="9"/>
  <c r="G38" i="9" l="1"/>
  <c r="I23" i="8"/>
  <c r="D38" i="8"/>
  <c r="I36" i="8"/>
  <c r="G38" i="8"/>
  <c r="D38" i="9"/>
  <c r="E38" i="9"/>
  <c r="H36" i="9"/>
  <c r="F38" i="9"/>
  <c r="H23" i="9"/>
  <c r="I38" i="8" l="1"/>
  <c r="D42" i="12"/>
  <c r="H38" i="9"/>
  <c r="D30" i="12" l="1"/>
  <c r="G23" i="12" l="1"/>
  <c r="D31" i="12"/>
  <c r="D44" i="12" s="1"/>
</calcChain>
</file>

<file path=xl/sharedStrings.xml><?xml version="1.0" encoding="utf-8"?>
<sst xmlns="http://schemas.openxmlformats.org/spreadsheetml/2006/main" count="191" uniqueCount="106">
  <si>
    <t>Trabajos previsto realizar por la empresa para su activo</t>
  </si>
  <si>
    <t>Impuesto de sociedades</t>
  </si>
  <si>
    <t>Otros impuestos</t>
  </si>
  <si>
    <t>Aplicación de Provisiones</t>
  </si>
  <si>
    <t>Inversiones efectuadas por cuenta de Administraciones y Entidades Públicas</t>
  </si>
  <si>
    <t>Zuzeneko zergak / Impuestos directos</t>
  </si>
  <si>
    <t>Zeharkako zergak / Impuestos indirectos</t>
  </si>
  <si>
    <t>Tasa eta prezio publikoak / Tasas y precios públicos</t>
  </si>
  <si>
    <t>Transferentzia arruntak / Transferencias corrientes</t>
  </si>
  <si>
    <t>Ondare sarrerak / Ingresos patrimoniales</t>
  </si>
  <si>
    <t>Inbertsio errealen besteranganatzea / Enajenación de inversiones reales</t>
  </si>
  <si>
    <t>Kapital transferentzia eta subentzioak / Transferencias y subvenciones de capital</t>
  </si>
  <si>
    <t>Langileri gastuak / Gastos de personal</t>
  </si>
  <si>
    <t>Ondasun arrunten eta zerbitzuen erosketa / Compra de bienes corrientes y servicios</t>
  </si>
  <si>
    <t>Finantza gastuak / Gastos financieros</t>
  </si>
  <si>
    <t>Transferentzia eta subentzio arruntak / Transferencias y subvenciones corrientes</t>
  </si>
  <si>
    <t>Inbertsio errealak / Inversiones reales</t>
  </si>
  <si>
    <t>Kapitulu 1diru sarrerak biltzearen doiketak / Ajuste por recaudación ingresos Capítulo 1</t>
  </si>
  <si>
    <t xml:space="preserve">Kapital ekarpenak / Aportaciones de Capital </t>
  </si>
  <si>
    <t>Kapitulu 2 diru sarrerak biltzearen doiketak / Ajuste por recaudación ingresos Capítulo 2</t>
  </si>
  <si>
    <t>Finantza trukaketaren eragiketak / Operaciones de permuta financiera (SWAPS)</t>
  </si>
  <si>
    <t>Gastuaren egite graduagatiko doikuntza / Ajuste grado de ejecucion gasto</t>
  </si>
  <si>
    <t>DOIKUNTZAK / AJUSTES</t>
  </si>
  <si>
    <t>GUZTIRA / TOTAL</t>
  </si>
  <si>
    <t>Negozio kopuruen zenbateko garbia / Importe neto de cifra negocios</t>
  </si>
  <si>
    <t>Diru sarrera gehigarriak eta ohiko kudeaketak eragindako bestelako diru sarrerak. / Ingresos accesorios y otros ingresos de la gestión corriente</t>
  </si>
  <si>
    <t>Dirulaguntzak eta transferentzia arruntak / Subvenciones y transferencias corrientes</t>
  </si>
  <si>
    <t>Finantzetako diru sarrerak (interesak) / Ingresos financieros por intereses</t>
  </si>
  <si>
    <t>Ez-ohiko sarrerak / Ingresos excepcionales</t>
  </si>
  <si>
    <t>Ondare ekarpenak / Aportaciones patrimoniales</t>
  </si>
  <si>
    <t>Jaso beharreko kapital dirulaguntzak / Subvenciones de capital a recibir</t>
  </si>
  <si>
    <t>Hornikuntzak / Aprovisionamientos</t>
  </si>
  <si>
    <t>Langile gastuak / Gastos de personal</t>
  </si>
  <si>
    <t>Ustiapeneko bestelako gastuak / Otros gastos de explotación</t>
  </si>
  <si>
    <t>Finantza gastuak eta parekatuak / Gastos financieros y asimilados</t>
  </si>
  <si>
    <t>Ez-ohiko gastuak / Gastos excepcionales</t>
  </si>
  <si>
    <t>Ibilgetu materialen, ibilgetu ukiezinen eta higiezin inbertsioetako aldaketak; izakinetakoak / Variaciones del Inmovilizado material e intangible; de inversiones inmobiliarias; de existencias</t>
  </si>
  <si>
    <t>Laguntzak, transferentziak eta emandako dirulaguntzak / Ayudas, transferencias y subvenciones concedidas</t>
  </si>
  <si>
    <t>Laguntzak, transferentziak eta emandako dirulaguntzak / 
Ayudas, transferencias y subvenciones concedidas</t>
  </si>
  <si>
    <t>FUNDAZIOAK / FUNDACIONES</t>
  </si>
  <si>
    <t xml:space="preserve">DIRU SARREREN ETA GASTUEN ARTEKO ALDEA / DIFERENCIA INGRESOS - GASTOS </t>
  </si>
  <si>
    <t>DOIKUNTZAK, GUZTIRA / TOTAL AJUSTES</t>
  </si>
  <si>
    <t>EZ-MERKATUKO SOZIETATE PUBLIKOAK (FINANTZAKOAK) / SOCIEDADES PÚBLICAS NO MERCADO (FINANCIERAS)</t>
  </si>
  <si>
    <t>I.F.B.S.</t>
  </si>
  <si>
    <t>Erakunde Publikoaren Sektorea / 
Entidad del Sector Público</t>
  </si>
  <si>
    <t>Arabako Foru Aldundia / Diputación Foral de Álava</t>
  </si>
  <si>
    <t>Gazteriaren Foru Erakundea / Instituto Foral de Juventud</t>
  </si>
  <si>
    <t>Arabako Kalkulu Gunea / Centro de Cálculo</t>
  </si>
  <si>
    <t>Indesa 2010</t>
  </si>
  <si>
    <t>Santa Maria Katedrala Fund./ Fundación Catedral Santa Maria</t>
  </si>
  <si>
    <t>Artium Fundazioa / Fundación Artium</t>
  </si>
  <si>
    <t>Añanako Gatz Harana Fundazioa / Fundación Valle Salado</t>
  </si>
  <si>
    <t xml:space="preserve">ARABAKO FORU SEKTORE PUBLIKO BATERATUAREN, GUZTIRA / </t>
  </si>
  <si>
    <t>Kirolaraba Fundazioa / Fundación Kirolaraba</t>
  </si>
  <si>
    <t>B.F.A.</t>
  </si>
  <si>
    <t>Arabako Foru Suhiltzaileak / Bomberos Forales de Álava</t>
  </si>
  <si>
    <t>Araba Garapen Agentzia  /  Alava Agencia de Desarrollo</t>
  </si>
  <si>
    <t>Bukatuta eta fabrikazio aldian dauden Galera eta Irabazien kontuko produktuen  izakinen aldakuntza  / Variación de existencias de productos terminados y en curso de fabricación de la cuenta de PyG</t>
  </si>
  <si>
    <t>Araba Garapen A./ A.A. Desarrollo</t>
  </si>
  <si>
    <t>Arabako Kalkulu Gunea / CCASA</t>
  </si>
  <si>
    <t>Indesa 2010 S.L.</t>
  </si>
  <si>
    <t>ORGANISMO AUTONOMOAK:   GIZARTE ONGIZATERAKO FORU ERAKUNDEA /  GAZTERIAREN FORU ERAKUNDEA / ARABAKO FORU SUHILTZAILEAK</t>
  </si>
  <si>
    <t>ORGANISMOS AUTÓNOMOS: INSTITUTO FORAL DE BIENESTAR SOCIAL - INSTITUTO FORAL DE JUVENTUD / BOMBEROS FORALES DE ÁLAVA</t>
  </si>
  <si>
    <t>ARABAKO FORU ALDUNDIA / DIPUTACIÓN FORAL DE ÁLAVA</t>
  </si>
  <si>
    <t>Diru Sarrera Ez-Finantzarioa / Ingreso No Financiero</t>
  </si>
  <si>
    <t>Gastu Ez-Finantzarioa / Gasto No Financiero</t>
  </si>
  <si>
    <t xml:space="preserve">I.F.J </t>
  </si>
  <si>
    <t>Transferentzia eta dirulaguntza arruntak / Transferencias y subvenciones corrientes</t>
  </si>
  <si>
    <t>Kapital transferentziak eta dirulaguntzak / Transferencias y subvenciones de capital</t>
  </si>
  <si>
    <t>Kapitulu 1diru sarrerak biltzearen doikuntza / Ajuste por recaudación ingresos Capítulo 1</t>
  </si>
  <si>
    <t>Kapitulu 2 diru sarrerak biltzearen doikuntza / Ajuste por recaudación ingresos Capítulo 2</t>
  </si>
  <si>
    <t>Kapitulu 3diru sarrerak biltzearen doikuntza / Ajuste por recaudación ingresos Capítulo 3</t>
  </si>
  <si>
    <t>Erakundearen beraren doikuntzak / Ajustes Propia Entidad</t>
  </si>
  <si>
    <t>Eragiketen barneko doikuntzak
 / Ajustes Por Operaciones Internas</t>
  </si>
  <si>
    <t>Inbertsio errealak besterantzea / Enajenación de inversiones reales</t>
  </si>
  <si>
    <t>Kirolaraba</t>
  </si>
  <si>
    <t>Santa Maria Katedrala / Catedral de Santa María</t>
  </si>
  <si>
    <t>Artium</t>
  </si>
  <si>
    <t>Gatz Harana / Valle Salado</t>
  </si>
  <si>
    <t>EZ FINANTZARIOKO DIRU SARRERAK, GUZTIRA / TOTAL INGRESOS NO FINANCIEROS</t>
  </si>
  <si>
    <t>EZ FINANTZARIOKO GASTUAK, GUZTIRA / TOTAL GASTOS NO FINANCIEROS</t>
  </si>
  <si>
    <t>EZ FINANTZARIOKO DIRU SARRERAK, GUZTIRA / 
TOTAL INGRESOS NO FINANCIEROS</t>
  </si>
  <si>
    <t>LIKIDAZIOA / LIQUIDACIÓN</t>
  </si>
  <si>
    <t>FINANTZAKETA AHALMENA/ BEHARRA
CAPACIDAD/ NECESIDAD FINANCIACIÓN</t>
  </si>
  <si>
    <t>Finantzaketa ahalmena /beharra, Guztira //
Total Necesidad/
Capacidad Financiación</t>
  </si>
  <si>
    <t>TOTAL CONSOLIDADO SECTOR PÚBLICO DE ALAVA (DFA-OOAA-SSPP-FUNDACIONES)</t>
  </si>
  <si>
    <t>VIA Promoción Aeropuerto de Vitoria S.A.</t>
  </si>
  <si>
    <t>Enargi Araba S.A.</t>
  </si>
  <si>
    <t>Naturgolf S.A.</t>
  </si>
  <si>
    <t>Naturgolf  S.A.</t>
  </si>
  <si>
    <t>Via Promoción Aeropuerto de Vitoria S.A.</t>
  </si>
  <si>
    <t>EBko diru-sarrera aurreratuak NGEU funtsak / Ingresos anticipados por la U.E. Fondos NGEU</t>
  </si>
  <si>
    <t>Elkarte publiko-pribatuen kontratuak / Contratos de Asociación público-privadas</t>
  </si>
  <si>
    <t>EZ FINANTZARIOKO GASTUAK, GUZTIRA / 
TOTAL GASTOS NO FINANCIEROS</t>
  </si>
  <si>
    <t>Vitoria-Gasteiz Mobility Lab</t>
  </si>
  <si>
    <t>Mobility Lab Fundazioa / Fundación Mobility Lab</t>
  </si>
  <si>
    <t>Gizarte Ongizaterako Foru Erakundea /  Instituto Foral de Bienestar Social</t>
  </si>
  <si>
    <t>2024ko LIKIDAZIOA / LIQUIDACIÓN 2024</t>
  </si>
  <si>
    <t>2024ko FINANTZAKETA AHALMENA/ BEHARRA
CAPACIDAD/ NECESIDAD FINANCIACIÓN 2024</t>
  </si>
  <si>
    <t>2024ko ARABAKO FORU SEKTORE PUBLIKO BATERATUAREN, GUZTIRA
TOTAL 2024 SECTOR PUBLICO CONSOLIDADO</t>
  </si>
  <si>
    <t>ARABAKO FORU SEKTORE PUBLIKO BATERATUAREN, GUZTIRA / 
TOTAL CONSOLIDADO SECTOR PÚBLICO DE ÁLAVA - DFA / OOAA / SSPP / FUNDACIONES</t>
  </si>
  <si>
    <t>ALDAK. / VAR. 
2025 / 2024</t>
  </si>
  <si>
    <t>2025ko FINANTZAKETA AHALMENA/ BEHARRA
CAPACIDAD/ NECESIDAD FINANCIACIÓN 2025</t>
  </si>
  <si>
    <t>2025ko ARABAKO FORU SEKTORE PUBLIKO BATERATUAREN, GUZTIRA
TOTAL 2025 SECTOR PUBLICO CONSOLIDADO</t>
  </si>
  <si>
    <t>Otros ajustes / Beste doikuntzak</t>
  </si>
  <si>
    <t>2025eko LIKIDAZIOA / LIQUIDACIÓN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</si>
</sst>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#,##0.00\ \ "/>
    <numFmt numFmtId="165" formatCode="dd/mm/yy"/>
    <numFmt numFmtId="166" formatCode="\ \ \ @"/>
    <numFmt numFmtId="167" formatCode="#,##0.0_);\(#,##0.0\)"/>
    <numFmt numFmtId="168" formatCode="#,##0.0000000"/>
    <numFmt numFmtId="169" formatCode="#,##0_);\(#,##0\)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name val="Calibri"/>
      <family val="2"/>
    </font>
    <font>
      <b/>
      <u/>
      <sz val="12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u/>
      <sz val="12"/>
      <name val="Comic Sans MS"/>
      <family val="4"/>
    </font>
    <font>
      <b/>
      <sz val="10"/>
      <name val="Helv"/>
    </font>
    <font>
      <sz val="10"/>
      <name val="Courier"/>
      <family val="3"/>
    </font>
    <font>
      <b/>
      <sz val="14"/>
      <color indexed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8"/>
      <color rgb="FFFF0000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MS Sans Serif"/>
      <family val="2"/>
    </font>
    <font>
      <sz val="8"/>
      <name val="Helv"/>
    </font>
    <font>
      <b/>
      <sz val="1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rgb="FFFF0000"/>
      <name val="Arial"/>
      <family val="2"/>
    </font>
    <font>
      <sz val="8"/>
      <color rgb="FFFF0000"/>
      <name val="Arial"/>
      <family val="2"/>
    </font>
    <font>
      <sz val="9"/>
      <name val="Calibri"/>
      <family val="2"/>
    </font>
  </fonts>
  <fills count="9">
    <fill>
      <patternFill patternType="none"/>
    </fill>
    <fill>
      <patternFill patternType="gray125"/>
    </fill>
    <fill>
      <patternFill patternType="gray125">
        <fgColor indexed="8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6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23"/>
      </top>
      <bottom style="hair">
        <color indexed="23"/>
      </bottom>
      <diagonal/>
    </border>
    <border>
      <left style="thin">
        <color indexed="64"/>
      </left>
      <right/>
      <top style="hair">
        <color indexed="23"/>
      </top>
      <bottom style="hair">
        <color indexed="2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55"/>
      </top>
      <bottom style="double">
        <color indexed="55"/>
      </bottom>
      <diagonal/>
    </border>
    <border>
      <left/>
      <right/>
      <top style="double">
        <color indexed="55"/>
      </top>
      <bottom style="double">
        <color indexed="55"/>
      </bottom>
      <diagonal/>
    </border>
    <border>
      <left style="double">
        <color indexed="23"/>
      </left>
      <right style="thin">
        <color indexed="64"/>
      </right>
      <top style="hair">
        <color indexed="23"/>
      </top>
      <bottom style="hair">
        <color indexed="23"/>
      </bottom>
      <diagonal/>
    </border>
    <border>
      <left style="double">
        <color indexed="23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55"/>
      </top>
      <bottom/>
      <diagonal/>
    </border>
    <border>
      <left/>
      <right/>
      <top style="double">
        <color indexed="55"/>
      </top>
      <bottom/>
      <diagonal/>
    </border>
    <border>
      <left/>
      <right/>
      <top style="double">
        <color indexed="23"/>
      </top>
      <bottom style="double">
        <color indexed="23"/>
      </bottom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/>
      <right/>
      <top/>
      <bottom style="hair">
        <color indexed="2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55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23"/>
      </bottom>
      <diagonal/>
    </border>
    <border>
      <left style="double">
        <color indexed="23"/>
      </left>
      <right style="thin">
        <color indexed="64"/>
      </right>
      <top/>
      <bottom style="hair">
        <color indexed="2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23"/>
      </left>
      <right style="thin">
        <color indexed="64"/>
      </right>
      <top style="double">
        <color indexed="55"/>
      </top>
      <bottom style="double">
        <color indexed="55"/>
      </bottom>
      <diagonal/>
    </border>
    <border>
      <left style="double">
        <color indexed="23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/>
      <right/>
      <top style="double">
        <color indexed="55"/>
      </top>
      <bottom style="thin">
        <color indexed="64"/>
      </bottom>
      <diagonal/>
    </border>
    <border>
      <left style="double">
        <color indexed="23"/>
      </left>
      <right style="thin">
        <color indexed="64"/>
      </right>
      <top style="double">
        <color indexed="55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55"/>
      </bottom>
      <diagonal/>
    </border>
    <border>
      <left/>
      <right/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double">
        <color indexed="23"/>
      </left>
      <right style="thin">
        <color indexed="64"/>
      </right>
      <top style="double">
        <color indexed="55"/>
      </top>
      <bottom/>
      <diagonal/>
    </border>
    <border>
      <left style="thin">
        <color indexed="64"/>
      </left>
      <right/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double">
        <color indexed="23"/>
      </left>
      <right/>
      <top/>
      <bottom/>
      <diagonal/>
    </border>
    <border>
      <left style="double">
        <color indexed="23"/>
      </left>
      <right/>
      <top style="double">
        <color indexed="55"/>
      </top>
      <bottom style="double">
        <color indexed="55"/>
      </bottom>
      <diagonal/>
    </border>
    <border>
      <left style="double">
        <color indexed="23"/>
      </left>
      <right/>
      <top style="double">
        <color indexed="55"/>
      </top>
      <bottom/>
      <diagonal/>
    </border>
    <border>
      <left style="double">
        <color indexed="23"/>
      </left>
      <right/>
      <top/>
      <bottom style="hair">
        <color indexed="23"/>
      </bottom>
      <diagonal/>
    </border>
    <border>
      <left style="double">
        <color indexed="23"/>
      </left>
      <right/>
      <top style="double">
        <color indexed="23"/>
      </top>
      <bottom style="double">
        <color indexed="23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double">
        <color indexed="23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indexed="23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hair">
        <color indexed="23"/>
      </top>
      <bottom style="thin">
        <color theme="0" tint="-0.34998626667073579"/>
      </bottom>
      <diagonal/>
    </border>
    <border>
      <left/>
      <right/>
      <top style="hair">
        <color indexed="23"/>
      </top>
      <bottom style="thin">
        <color theme="0" tint="-0.34998626667073579"/>
      </bottom>
      <diagonal/>
    </border>
    <border>
      <left style="double">
        <color indexed="23"/>
      </left>
      <right style="thin">
        <color indexed="64"/>
      </right>
      <top style="hair">
        <color indexed="23"/>
      </top>
      <bottom style="thin">
        <color theme="0" tint="-0.34998626667073579"/>
      </bottom>
      <diagonal/>
    </border>
    <border>
      <left style="thin">
        <color indexed="64"/>
      </left>
      <right/>
      <top style="double">
        <color indexed="23"/>
      </top>
      <bottom style="thin">
        <color theme="0" tint="-0.34998626667073579"/>
      </bottom>
      <diagonal/>
    </border>
    <border>
      <left style="hair">
        <color indexed="64"/>
      </left>
      <right style="thin">
        <color indexed="64"/>
      </right>
      <top style="double">
        <color indexed="23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hair">
        <color indexed="23"/>
      </top>
      <bottom style="thin">
        <color theme="0" tint="-0.24994659260841701"/>
      </bottom>
      <diagonal/>
    </border>
    <border>
      <left style="thin">
        <color indexed="64"/>
      </left>
      <right/>
      <top style="hair">
        <color indexed="23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indexed="23"/>
      </top>
      <bottom style="hair">
        <color indexed="23"/>
      </bottom>
      <diagonal/>
    </border>
    <border>
      <left style="thin">
        <color theme="0" tint="-0.34998626667073579"/>
      </left>
      <right/>
      <top style="hair">
        <color indexed="23"/>
      </top>
      <bottom style="hair">
        <color indexed="23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indexed="23"/>
      </top>
      <bottom style="thin">
        <color theme="0" tint="-0.34998626667073579"/>
      </bottom>
      <diagonal/>
    </border>
    <border>
      <left style="thin">
        <color theme="0" tint="-0.34998626667073579"/>
      </left>
      <right style="hair">
        <color indexed="64"/>
      </right>
      <top style="double">
        <color indexed="23"/>
      </top>
      <bottom style="thin">
        <color theme="0" tint="-0.34998626667073579"/>
      </bottom>
      <diagonal/>
    </border>
    <border>
      <left style="thin">
        <color theme="0" tint="-0.34998626667073579"/>
      </left>
      <right style="hair">
        <color indexed="64"/>
      </right>
      <top/>
      <bottom style="hair">
        <color indexed="23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hair">
        <color indexed="23"/>
      </bottom>
      <diagonal/>
    </border>
    <border>
      <left style="thin">
        <color indexed="64"/>
      </left>
      <right/>
      <top style="hair">
        <color indexed="64"/>
      </top>
      <bottom style="thin">
        <color theme="0" tint="-0.24994659260841701"/>
      </bottom>
      <diagonal/>
    </border>
    <border>
      <left/>
      <right/>
      <top style="hair">
        <color indexed="64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hair">
        <color indexed="64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23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hair">
        <color indexed="23"/>
      </top>
      <bottom style="thin">
        <color theme="0" tint="-0.24994659260841701"/>
      </bottom>
      <diagonal/>
    </border>
    <border>
      <left style="double">
        <color indexed="23"/>
      </left>
      <right style="thin">
        <color indexed="64"/>
      </right>
      <top style="hair">
        <color indexed="23"/>
      </top>
      <bottom style="thin">
        <color theme="0" tint="-0.24994659260841701"/>
      </bottom>
      <diagonal/>
    </border>
    <border>
      <left style="thin">
        <color theme="0" tint="-0.34998626667073579"/>
      </left>
      <right style="hair">
        <color indexed="64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 style="hair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hair">
        <color indexed="23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hair">
        <color indexed="23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indexed="23"/>
      </top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indexed="23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indexed="55"/>
      </top>
      <bottom style="double">
        <color indexed="55"/>
      </bottom>
      <diagonal/>
    </border>
    <border>
      <left style="thin">
        <color theme="0" tint="-0.34998626667073579"/>
      </left>
      <right/>
      <top style="double">
        <color indexed="55"/>
      </top>
      <bottom style="double">
        <color indexed="55"/>
      </bottom>
      <diagonal/>
    </border>
    <border>
      <left style="thin">
        <color theme="0" tint="-0.34998626667073579"/>
      </left>
      <right/>
      <top style="double">
        <color indexed="23"/>
      </top>
      <bottom style="double">
        <color indexed="23"/>
      </bottom>
      <diagonal/>
    </border>
    <border>
      <left style="thin">
        <color theme="0" tint="-0.34998626667073579"/>
      </left>
      <right style="hair">
        <color indexed="64"/>
      </right>
      <top style="double">
        <color indexed="55"/>
      </top>
      <bottom style="double">
        <color indexed="55"/>
      </bottom>
      <diagonal/>
    </border>
    <border>
      <left style="thin">
        <color theme="0" tint="-0.34998626667073579"/>
      </left>
      <right/>
      <top style="double">
        <color indexed="55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indexed="55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double">
        <color indexed="23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double">
        <color indexed="23"/>
      </left>
      <right style="thin">
        <color indexed="64"/>
      </right>
      <top style="hair">
        <color indexed="64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double">
        <color indexed="55"/>
      </top>
      <bottom/>
      <diagonal/>
    </border>
    <border>
      <left style="double">
        <color theme="0" tint="-0.34998626667073579"/>
      </left>
      <right style="thin">
        <color indexed="64"/>
      </right>
      <top/>
      <bottom style="thin">
        <color theme="0" tint="-0.24994659260841701"/>
      </bottom>
      <diagonal/>
    </border>
    <border>
      <left style="double">
        <color theme="0" tint="-0.34998626667073579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34998626667073579"/>
      </left>
      <right style="thin">
        <color indexed="64"/>
      </right>
      <top/>
      <bottom/>
      <diagonal/>
    </border>
    <border>
      <left style="double">
        <color theme="0" tint="-0.34998626667073579"/>
      </left>
      <right style="thin">
        <color indexed="64"/>
      </right>
      <top style="double">
        <color indexed="55"/>
      </top>
      <bottom style="double">
        <color indexed="55"/>
      </bottom>
      <diagonal/>
    </border>
    <border>
      <left style="double">
        <color theme="0" tint="-0.34998626667073579"/>
      </left>
      <right style="thin">
        <color indexed="64"/>
      </right>
      <top style="hair">
        <color indexed="23"/>
      </top>
      <bottom style="thin">
        <color theme="0" tint="-0.24994659260841701"/>
      </bottom>
      <diagonal/>
    </border>
    <border>
      <left style="double">
        <color theme="0" tint="-0.34998626667073579"/>
      </left>
      <right style="thin">
        <color indexed="64"/>
      </right>
      <top style="double">
        <color indexed="55"/>
      </top>
      <bottom/>
      <diagonal/>
    </border>
    <border>
      <left style="double">
        <color theme="0" tint="-0.34998626667073579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double">
        <color theme="0" tint="-0.34998626667073579"/>
      </left>
      <right style="thin">
        <color indexed="64"/>
      </right>
      <top style="double">
        <color indexed="23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indexed="64"/>
      </right>
      <top/>
      <bottom style="thin">
        <color indexed="64"/>
      </bottom>
      <diagonal/>
    </border>
    <border>
      <left style="double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/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/>
      <bottom style="thin">
        <color theme="0" tint="-0.24994659260841701"/>
      </bottom>
      <diagonal/>
    </border>
    <border>
      <left style="double">
        <color theme="0" tint="-0.34998626667073579"/>
      </left>
      <right style="double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34998626667073579"/>
      </left>
      <right style="double">
        <color theme="0" tint="-0.34998626667073579"/>
      </right>
      <top/>
      <bottom/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55"/>
      </top>
      <bottom style="double">
        <color indexed="55"/>
      </bottom>
      <diagonal/>
    </border>
    <border>
      <left style="double">
        <color theme="0" tint="-0.34998626667073579"/>
      </left>
      <right style="double">
        <color theme="0" tint="-0.34998626667073579"/>
      </right>
      <top style="hair">
        <color indexed="23"/>
      </top>
      <bottom style="thin">
        <color theme="0" tint="-0.24994659260841701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55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23"/>
      </top>
      <bottom style="double">
        <color indexed="23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23"/>
      </top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55"/>
      </top>
      <bottom style="thin">
        <color theme="0" tint="-0.34998626667073579"/>
      </bottom>
      <diagonal/>
    </border>
    <border>
      <left/>
      <right/>
      <top style="thin">
        <color indexed="55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55"/>
      </left>
      <right style="thin">
        <color indexed="55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34998626667073579"/>
      </left>
      <right style="thin">
        <color indexed="64"/>
      </right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 style="thin">
        <color indexed="64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double">
        <color indexed="23"/>
      </left>
      <right/>
      <top style="thin">
        <color indexed="64"/>
      </top>
      <bottom style="thin">
        <color theme="0" tint="-0.34998626667073579"/>
      </bottom>
      <diagonal/>
    </border>
    <border>
      <left style="double">
        <color indexed="23"/>
      </left>
      <right/>
      <top/>
      <bottom style="thin">
        <color theme="0" tint="-0.34998626667073579"/>
      </bottom>
      <diagonal/>
    </border>
    <border>
      <left style="double">
        <color indexed="23"/>
      </left>
      <right/>
      <top style="hair">
        <color indexed="64"/>
      </top>
      <bottom style="thin">
        <color theme="0" tint="-0.24994659260841701"/>
      </bottom>
      <diagonal/>
    </border>
    <border>
      <left style="double">
        <color indexed="23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23"/>
      </left>
      <right/>
      <top style="hair">
        <color indexed="23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double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double">
        <color indexed="64"/>
      </left>
      <right style="thin">
        <color theme="0" tint="-0.34998626667073579"/>
      </right>
      <top style="hair">
        <color indexed="64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34998626667073579"/>
      </right>
      <top/>
      <bottom/>
      <diagonal/>
    </border>
    <border>
      <left style="double">
        <color indexed="64"/>
      </left>
      <right style="thin">
        <color theme="0" tint="-0.34998626667073579"/>
      </right>
      <top style="double">
        <color indexed="55"/>
      </top>
      <bottom style="double">
        <color indexed="55"/>
      </bottom>
      <diagonal/>
    </border>
    <border>
      <left style="double">
        <color indexed="64"/>
      </left>
      <right style="thin">
        <color theme="0" tint="-0.34998626667073579"/>
      </right>
      <top style="hair">
        <color indexed="23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34998626667073579"/>
      </right>
      <top style="double">
        <color indexed="55"/>
      </top>
      <bottom/>
      <diagonal/>
    </border>
    <border>
      <left style="double">
        <color indexed="64"/>
      </left>
      <right style="thin">
        <color theme="0" tint="-0.34998626667073579"/>
      </right>
      <top/>
      <bottom style="hair">
        <color indexed="23"/>
      </bottom>
      <diagonal/>
    </border>
    <border>
      <left style="double">
        <color theme="0" tint="-0.499984740745262"/>
      </left>
      <right style="thin">
        <color theme="0" tint="-0.34998626667073579"/>
      </right>
      <top style="thin">
        <color theme="0" tint="-0.34998626667073579"/>
      </top>
      <bottom style="thin">
        <color theme="0" tint="-0.24994659260841701"/>
      </bottom>
      <diagonal/>
    </border>
    <border>
      <left style="double">
        <color theme="0" tint="-0.499984740745262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499984740745262"/>
      </left>
      <right style="thin">
        <color theme="0" tint="-0.34998626667073579"/>
      </right>
      <top/>
      <bottom style="hair">
        <color indexed="23"/>
      </bottom>
      <diagonal/>
    </border>
    <border>
      <left style="double">
        <color theme="0" tint="-0.499984740745262"/>
      </left>
      <right style="thin">
        <color theme="0" tint="-0.34998626667073579"/>
      </right>
      <top style="double">
        <color indexed="23"/>
      </top>
      <bottom style="double">
        <color indexed="23"/>
      </bottom>
      <diagonal/>
    </border>
    <border>
      <left style="thin">
        <color indexed="23"/>
      </left>
      <right style="double">
        <color indexed="23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indexed="64"/>
      </right>
      <top style="hair">
        <color indexed="23"/>
      </top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double">
        <color theme="0"/>
      </left>
      <right/>
      <top style="double">
        <color indexed="23"/>
      </top>
      <bottom style="thin">
        <color indexed="64"/>
      </bottom>
      <diagonal/>
    </border>
    <border>
      <left style="double">
        <color theme="0"/>
      </left>
      <right style="thin">
        <color indexed="64"/>
      </right>
      <top style="double">
        <color indexed="23"/>
      </top>
      <bottom style="thin">
        <color indexed="64"/>
      </bottom>
      <diagonal/>
    </border>
    <border>
      <left style="thin">
        <color theme="0"/>
      </left>
      <right/>
      <top style="double">
        <color indexed="23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indexed="55"/>
      </top>
      <bottom/>
      <diagonal/>
    </border>
    <border>
      <left style="thin">
        <color indexed="64"/>
      </left>
      <right/>
      <top style="double">
        <color indexed="23"/>
      </top>
      <bottom style="double">
        <color theme="0" tint="-0.499984740745262"/>
      </bottom>
      <diagonal/>
    </border>
    <border>
      <left/>
      <right/>
      <top style="double">
        <color indexed="23"/>
      </top>
      <bottom style="double">
        <color theme="0" tint="-0.499984740745262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23"/>
      </top>
      <bottom style="double">
        <color theme="0" tint="-0.499984740745262"/>
      </bottom>
      <diagonal/>
    </border>
    <border>
      <left style="double">
        <color theme="0" tint="-0.34998626667073579"/>
      </left>
      <right style="thin">
        <color indexed="64"/>
      </right>
      <top style="double">
        <color indexed="23"/>
      </top>
      <bottom style="double">
        <color theme="0" tint="-0.499984740745262"/>
      </bottom>
      <diagonal/>
    </border>
    <border>
      <left style="double">
        <color theme="0" tint="-0.34998626667073579"/>
      </left>
      <right style="thin">
        <color indexed="64"/>
      </right>
      <top style="double">
        <color indexed="55"/>
      </top>
      <bottom style="thin">
        <color indexed="64"/>
      </bottom>
      <diagonal/>
    </border>
    <border>
      <left/>
      <right style="thin">
        <color indexed="55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/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double">
        <color theme="0" tint="-0.499984740745262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hair">
        <color indexed="64"/>
      </right>
      <top/>
      <bottom/>
      <diagonal/>
    </border>
    <border>
      <left/>
      <right style="double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/>
      <bottom/>
      <diagonal/>
    </border>
    <border>
      <left style="double">
        <color rgb="FFA6A6A6"/>
      </left>
      <right style="double">
        <color rgb="FFA6A6A6"/>
      </right>
      <top/>
      <bottom style="thin">
        <color rgb="FFA6A6A6"/>
      </bottom>
      <diagonal/>
    </border>
    <border>
      <left style="double">
        <color rgb="FFA6A6A6"/>
      </left>
      <right style="double">
        <color rgb="FFA6A6A6"/>
      </right>
      <top style="thin">
        <color rgb="FFA6A6A6"/>
      </top>
      <bottom style="thin">
        <color rgb="FFA6A6A6"/>
      </bottom>
      <diagonal/>
    </border>
    <border>
      <left style="double">
        <color rgb="FFA6A6A6"/>
      </left>
      <right style="double">
        <color rgb="FFA6A6A6"/>
      </right>
      <top/>
      <bottom/>
      <diagonal/>
    </border>
    <border>
      <left style="double">
        <color rgb="FFA6A6A6"/>
      </left>
      <right style="double">
        <color rgb="FFA6A6A6"/>
      </right>
      <top style="hair">
        <color rgb="FF808080"/>
      </top>
      <bottom style="thin">
        <color rgb="FFA6A6A6"/>
      </bottom>
      <diagonal/>
    </border>
  </borders>
  <cellStyleXfs count="29">
    <xf numFmtId="0" fontId="0" fillId="0" borderId="0"/>
    <xf numFmtId="167" fontId="13" fillId="2" borderId="0"/>
    <xf numFmtId="0" fontId="14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40" fontId="26" fillId="0" borderId="0" applyFont="0" applyFill="0" applyBorder="0" applyAlignment="0" applyProtection="0"/>
    <xf numFmtId="169" fontId="27" fillId="0" borderId="0"/>
    <xf numFmtId="0" fontId="11" fillId="0" borderId="0"/>
    <xf numFmtId="0" fontId="4" fillId="0" borderId="0"/>
    <xf numFmtId="0" fontId="4" fillId="0" borderId="0"/>
    <xf numFmtId="169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</cellStyleXfs>
  <cellXfs count="321">
    <xf numFmtId="0" fontId="0" fillId="0" borderId="0" xfId="0"/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7" fillId="3" borderId="12" xfId="0" applyFont="1" applyFill="1" applyBorder="1" applyAlignment="1">
      <alignment horizontal="centerContinuous" vertical="center" wrapText="1"/>
    </xf>
    <xf numFmtId="0" fontId="7" fillId="3" borderId="13" xfId="0" applyFont="1" applyFill="1" applyBorder="1" applyAlignment="1">
      <alignment horizontal="centerContinuous" vertical="center" wrapText="1"/>
    </xf>
    <xf numFmtId="4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0" fontId="5" fillId="0" borderId="37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9" fillId="0" borderId="4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10" fillId="0" borderId="47" xfId="0" applyFont="1" applyBorder="1" applyAlignment="1">
      <alignment horizontal="centerContinuous" vertical="center"/>
    </xf>
    <xf numFmtId="0" fontId="5" fillId="0" borderId="49" xfId="0" applyFont="1" applyBorder="1" applyAlignment="1">
      <alignment vertical="center" wrapText="1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vertical="center" wrapText="1"/>
    </xf>
    <xf numFmtId="166" fontId="5" fillId="0" borderId="50" xfId="0" applyNumberFormat="1" applyFont="1" applyBorder="1" applyAlignment="1">
      <alignment vertical="center"/>
    </xf>
    <xf numFmtId="0" fontId="10" fillId="0" borderId="58" xfId="0" applyFont="1" applyBorder="1" applyAlignment="1">
      <alignment horizontal="centerContinuous" vertical="center"/>
    </xf>
    <xf numFmtId="0" fontId="10" fillId="0" borderId="59" xfId="0" applyFont="1" applyBorder="1" applyAlignment="1">
      <alignment horizontal="centerContinuous" vertical="center"/>
    </xf>
    <xf numFmtId="0" fontId="5" fillId="0" borderId="62" xfId="0" applyFont="1" applyBorder="1" applyAlignment="1">
      <alignment horizontal="center" vertical="center"/>
    </xf>
    <xf numFmtId="0" fontId="5" fillId="0" borderId="63" xfId="0" applyFont="1" applyBorder="1" applyAlignment="1">
      <alignment vertical="center" wrapText="1"/>
    </xf>
    <xf numFmtId="164" fontId="5" fillId="0" borderId="64" xfId="0" applyNumberFormat="1" applyFont="1" applyBorder="1" applyAlignment="1">
      <alignment vertical="center"/>
    </xf>
    <xf numFmtId="164" fontId="5" fillId="0" borderId="65" xfId="0" applyNumberFormat="1" applyFont="1" applyBorder="1" applyAlignment="1">
      <alignment vertical="center"/>
    </xf>
    <xf numFmtId="166" fontId="5" fillId="0" borderId="53" xfId="0" applyNumberFormat="1" applyFont="1" applyBorder="1" applyAlignment="1">
      <alignment horizontal="centerContinuous" vertical="center" wrapText="1"/>
    </xf>
    <xf numFmtId="0" fontId="5" fillId="0" borderId="69" xfId="0" applyFont="1" applyBorder="1" applyAlignment="1">
      <alignment vertical="center"/>
    </xf>
    <xf numFmtId="0" fontId="5" fillId="0" borderId="70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1" xfId="0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19" fillId="0" borderId="37" xfId="0" applyFont="1" applyBorder="1" applyAlignment="1">
      <alignment vertical="center"/>
    </xf>
    <xf numFmtId="0" fontId="19" fillId="0" borderId="38" xfId="0" applyFont="1" applyBorder="1" applyAlignment="1">
      <alignment vertical="center"/>
    </xf>
    <xf numFmtId="2" fontId="18" fillId="3" borderId="39" xfId="0" applyNumberFormat="1" applyFont="1" applyFill="1" applyBorder="1" applyAlignment="1">
      <alignment horizontal="center" vertical="center" wrapText="1"/>
    </xf>
    <xf numFmtId="164" fontId="18" fillId="3" borderId="21" xfId="0" applyNumberFormat="1" applyFont="1" applyFill="1" applyBorder="1" applyAlignment="1">
      <alignment vertical="center"/>
    </xf>
    <xf numFmtId="4" fontId="20" fillId="0" borderId="0" xfId="0" applyNumberFormat="1" applyFont="1" applyAlignment="1">
      <alignment horizontal="right" vertical="center"/>
    </xf>
    <xf numFmtId="0" fontId="20" fillId="0" borderId="0" xfId="0" applyFont="1" applyAlignment="1">
      <alignment vertical="center"/>
    </xf>
    <xf numFmtId="0" fontId="19" fillId="0" borderId="85" xfId="0" applyFont="1" applyBorder="1" applyAlignment="1">
      <alignment vertical="center"/>
    </xf>
    <xf numFmtId="0" fontId="19" fillId="0" borderId="86" xfId="0" applyFont="1" applyBorder="1" applyAlignment="1">
      <alignment vertical="center"/>
    </xf>
    <xf numFmtId="2" fontId="18" fillId="0" borderId="87" xfId="0" applyNumberFormat="1" applyFont="1" applyBorder="1" applyAlignment="1">
      <alignment horizontal="center" vertical="center" wrapText="1"/>
    </xf>
    <xf numFmtId="2" fontId="18" fillId="0" borderId="88" xfId="0" applyNumberFormat="1" applyFont="1" applyBorder="1" applyAlignment="1">
      <alignment horizontal="center" vertical="center" wrapText="1"/>
    </xf>
    <xf numFmtId="2" fontId="18" fillId="3" borderId="89" xfId="0" applyNumberFormat="1" applyFont="1" applyFill="1" applyBorder="1" applyAlignment="1">
      <alignment horizontal="center" vertical="center" wrapText="1"/>
    </xf>
    <xf numFmtId="165" fontId="18" fillId="0" borderId="0" xfId="0" applyNumberFormat="1" applyFont="1" applyAlignment="1">
      <alignment vertical="center"/>
    </xf>
    <xf numFmtId="164" fontId="21" fillId="0" borderId="64" xfId="0" applyNumberFormat="1" applyFont="1" applyBorder="1" applyAlignment="1">
      <alignment vertical="center"/>
    </xf>
    <xf numFmtId="164" fontId="21" fillId="3" borderId="90" xfId="0" applyNumberFormat="1" applyFont="1" applyFill="1" applyBorder="1" applyAlignment="1">
      <alignment vertical="center"/>
    </xf>
    <xf numFmtId="164" fontId="21" fillId="0" borderId="65" xfId="0" applyNumberFormat="1" applyFont="1" applyBorder="1" applyAlignment="1">
      <alignment vertical="center"/>
    </xf>
    <xf numFmtId="164" fontId="21" fillId="3" borderId="66" xfId="0" applyNumberFormat="1" applyFont="1" applyFill="1" applyBorder="1" applyAlignment="1">
      <alignment vertical="center"/>
    </xf>
    <xf numFmtId="164" fontId="21" fillId="0" borderId="57" xfId="0" applyNumberFormat="1" applyFont="1" applyBorder="1" applyAlignment="1">
      <alignment vertical="center"/>
    </xf>
    <xf numFmtId="164" fontId="21" fillId="3" borderId="9" xfId="0" applyNumberFormat="1" applyFont="1" applyFill="1" applyBorder="1" applyAlignment="1">
      <alignment vertical="center"/>
    </xf>
    <xf numFmtId="164" fontId="22" fillId="3" borderId="21" xfId="0" applyNumberFormat="1" applyFont="1" applyFill="1" applyBorder="1" applyAlignment="1">
      <alignment vertical="center"/>
    </xf>
    <xf numFmtId="164" fontId="21" fillId="0" borderId="67" xfId="0" applyNumberFormat="1" applyFont="1" applyBorder="1" applyAlignment="1">
      <alignment vertical="center"/>
    </xf>
    <xf numFmtId="164" fontId="21" fillId="3" borderId="68" xfId="0" applyNumberFormat="1" applyFont="1" applyFill="1" applyBorder="1" applyAlignment="1">
      <alignment vertical="center"/>
    </xf>
    <xf numFmtId="164" fontId="22" fillId="3" borderId="28" xfId="0" applyNumberFormat="1" applyFont="1" applyFill="1" applyBorder="1" applyAlignment="1">
      <alignment vertical="center"/>
    </xf>
    <xf numFmtId="0" fontId="21" fillId="0" borderId="69" xfId="0" applyFont="1" applyBorder="1" applyAlignment="1">
      <alignment vertical="center"/>
    </xf>
    <xf numFmtId="0" fontId="21" fillId="0" borderId="70" xfId="0" applyFont="1" applyBorder="1" applyAlignment="1">
      <alignment vertical="center"/>
    </xf>
    <xf numFmtId="4" fontId="21" fillId="0" borderId="70" xfId="0" applyNumberFormat="1" applyFont="1" applyBorder="1" applyAlignment="1">
      <alignment vertical="center"/>
    </xf>
    <xf numFmtId="0" fontId="21" fillId="0" borderId="60" xfId="0" applyFont="1" applyBorder="1" applyAlignment="1">
      <alignment vertical="center"/>
    </xf>
    <xf numFmtId="164" fontId="21" fillId="3" borderId="18" xfId="0" applyNumberFormat="1" applyFont="1" applyFill="1" applyBorder="1" applyAlignment="1">
      <alignment vertical="center"/>
    </xf>
    <xf numFmtId="164" fontId="21" fillId="3" borderId="8" xfId="0" applyNumberFormat="1" applyFont="1" applyFill="1" applyBorder="1" applyAlignment="1">
      <alignment vertical="center"/>
    </xf>
    <xf numFmtId="164" fontId="18" fillId="3" borderId="98" xfId="0" applyNumberFormat="1" applyFont="1" applyFill="1" applyBorder="1" applyAlignment="1">
      <alignment vertical="center"/>
    </xf>
    <xf numFmtId="0" fontId="10" fillId="0" borderId="99" xfId="0" applyFont="1" applyBorder="1" applyAlignment="1">
      <alignment horizontal="centerContinuous" vertical="center"/>
    </xf>
    <xf numFmtId="1" fontId="18" fillId="0" borderId="101" xfId="0" applyNumberFormat="1" applyFont="1" applyBorder="1" applyAlignment="1">
      <alignment horizontal="center" vertical="center" wrapText="1"/>
    </xf>
    <xf numFmtId="1" fontId="18" fillId="0" borderId="102" xfId="0" applyNumberFormat="1" applyFont="1" applyBorder="1" applyAlignment="1">
      <alignment horizontal="center" vertical="center" wrapText="1"/>
    </xf>
    <xf numFmtId="164" fontId="18" fillId="3" borderId="109" xfId="0" applyNumberFormat="1" applyFont="1" applyFill="1" applyBorder="1" applyAlignment="1">
      <alignment vertical="center"/>
    </xf>
    <xf numFmtId="0" fontId="10" fillId="0" borderId="110" xfId="0" applyFont="1" applyBorder="1" applyAlignment="1">
      <alignment horizontal="centerContinuous" vertical="center"/>
    </xf>
    <xf numFmtId="0" fontId="18" fillId="0" borderId="16" xfId="0" applyFont="1" applyBorder="1" applyAlignment="1">
      <alignment horizontal="centerContinuous" vertical="center" wrapText="1"/>
    </xf>
    <xf numFmtId="0" fontId="18" fillId="0" borderId="23" xfId="0" applyFont="1" applyBorder="1" applyAlignment="1">
      <alignment horizontal="centerContinuous" vertical="center" wrapText="1"/>
    </xf>
    <xf numFmtId="164" fontId="18" fillId="0" borderId="83" xfId="0" applyNumberFormat="1" applyFont="1" applyBorder="1" applyAlignment="1">
      <alignment vertical="center"/>
    </xf>
    <xf numFmtId="164" fontId="18" fillId="0" borderId="84" xfId="0" applyNumberFormat="1" applyFont="1" applyBorder="1" applyAlignment="1">
      <alignment vertical="center"/>
    </xf>
    <xf numFmtId="164" fontId="18" fillId="0" borderId="24" xfId="0" applyNumberFormat="1" applyFont="1" applyBorder="1" applyAlignment="1">
      <alignment vertical="center"/>
    </xf>
    <xf numFmtId="4" fontId="7" fillId="0" borderId="0" xfId="0" applyNumberFormat="1" applyFont="1" applyAlignment="1">
      <alignment vertical="center"/>
    </xf>
    <xf numFmtId="0" fontId="15" fillId="0" borderId="0" xfId="3" applyFont="1" applyAlignment="1">
      <alignment vertical="top"/>
    </xf>
    <xf numFmtId="0" fontId="11" fillId="0" borderId="0" xfId="3" applyAlignment="1">
      <alignment vertical="top"/>
    </xf>
    <xf numFmtId="4" fontId="11" fillId="0" borderId="0" xfId="3" applyNumberFormat="1" applyAlignment="1">
      <alignment vertical="center"/>
    </xf>
    <xf numFmtId="4" fontId="5" fillId="0" borderId="0" xfId="3" applyNumberFormat="1" applyFont="1" applyAlignment="1">
      <alignment vertical="center"/>
    </xf>
    <xf numFmtId="0" fontId="11" fillId="0" borderId="0" xfId="3" applyAlignment="1">
      <alignment vertical="center"/>
    </xf>
    <xf numFmtId="0" fontId="11" fillId="0" borderId="0" xfId="3" applyAlignment="1">
      <alignment horizontal="centerContinuous"/>
    </xf>
    <xf numFmtId="0" fontId="11" fillId="0" borderId="0" xfId="3"/>
    <xf numFmtId="0" fontId="11" fillId="0" borderId="0" xfId="3" applyAlignment="1">
      <alignment horizontal="centerContinuous" vertical="center"/>
    </xf>
    <xf numFmtId="0" fontId="16" fillId="0" borderId="112" xfId="3" quotePrefix="1" applyFont="1" applyBorder="1" applyAlignment="1">
      <alignment horizontal="center" vertical="center"/>
    </xf>
    <xf numFmtId="0" fontId="16" fillId="0" borderId="0" xfId="3" applyFont="1" applyAlignment="1">
      <alignment vertical="center"/>
    </xf>
    <xf numFmtId="168" fontId="16" fillId="0" borderId="0" xfId="3" applyNumberFormat="1" applyFont="1" applyAlignment="1">
      <alignment vertical="center"/>
    </xf>
    <xf numFmtId="164" fontId="17" fillId="5" borderId="117" xfId="3" applyNumberFormat="1" applyFont="1" applyFill="1" applyBorder="1" applyAlignment="1">
      <alignment vertical="center"/>
    </xf>
    <xf numFmtId="164" fontId="17" fillId="5" borderId="118" xfId="3" applyNumberFormat="1" applyFont="1" applyFill="1" applyBorder="1" applyAlignment="1">
      <alignment vertical="center"/>
    </xf>
    <xf numFmtId="0" fontId="23" fillId="0" borderId="0" xfId="3" applyFont="1"/>
    <xf numFmtId="0" fontId="23" fillId="0" borderId="0" xfId="3" quotePrefix="1" applyFont="1"/>
    <xf numFmtId="2" fontId="23" fillId="0" borderId="0" xfId="3" applyNumberFormat="1" applyFont="1"/>
    <xf numFmtId="4" fontId="11" fillId="0" borderId="0" xfId="3" applyNumberFormat="1"/>
    <xf numFmtId="0" fontId="12" fillId="0" borderId="0" xfId="3" applyFont="1" applyAlignment="1">
      <alignment horizontal="centerContinuous" vertical="center" wrapText="1"/>
    </xf>
    <xf numFmtId="0" fontId="16" fillId="0" borderId="119" xfId="3" applyFont="1" applyBorder="1" applyAlignment="1">
      <alignment vertical="center" wrapText="1"/>
    </xf>
    <xf numFmtId="164" fontId="16" fillId="0" borderId="119" xfId="3" applyNumberFormat="1" applyFont="1" applyBorder="1" applyAlignment="1">
      <alignment vertical="center"/>
    </xf>
    <xf numFmtId="164" fontId="17" fillId="0" borderId="120" xfId="3" applyNumberFormat="1" applyFont="1" applyBorder="1" applyAlignment="1">
      <alignment vertical="center"/>
    </xf>
    <xf numFmtId="2" fontId="18" fillId="3" borderId="123" xfId="0" applyNumberFormat="1" applyFont="1" applyFill="1" applyBorder="1" applyAlignment="1">
      <alignment horizontal="center" vertical="center" wrapText="1"/>
    </xf>
    <xf numFmtId="164" fontId="21" fillId="3" borderId="124" xfId="0" applyNumberFormat="1" applyFont="1" applyFill="1" applyBorder="1" applyAlignment="1">
      <alignment vertical="center"/>
    </xf>
    <xf numFmtId="164" fontId="21" fillId="3" borderId="125" xfId="0" applyNumberFormat="1" applyFont="1" applyFill="1" applyBorder="1" applyAlignment="1">
      <alignment vertical="center"/>
    </xf>
    <xf numFmtId="164" fontId="21" fillId="3" borderId="32" xfId="0" applyNumberFormat="1" applyFont="1" applyFill="1" applyBorder="1" applyAlignment="1">
      <alignment vertical="center"/>
    </xf>
    <xf numFmtId="164" fontId="22" fillId="3" borderId="33" xfId="0" applyNumberFormat="1" applyFont="1" applyFill="1" applyBorder="1" applyAlignment="1">
      <alignment vertical="center"/>
    </xf>
    <xf numFmtId="164" fontId="21" fillId="3" borderId="126" xfId="0" applyNumberFormat="1" applyFont="1" applyFill="1" applyBorder="1" applyAlignment="1">
      <alignment vertical="center"/>
    </xf>
    <xf numFmtId="164" fontId="22" fillId="3" borderId="34" xfId="0" applyNumberFormat="1" applyFont="1" applyFill="1" applyBorder="1" applyAlignment="1">
      <alignment vertical="center"/>
    </xf>
    <xf numFmtId="164" fontId="5" fillId="0" borderId="129" xfId="0" applyNumberFormat="1" applyFont="1" applyBorder="1" applyAlignment="1">
      <alignment vertical="center"/>
    </xf>
    <xf numFmtId="164" fontId="5" fillId="0" borderId="130" xfId="0" applyNumberFormat="1" applyFont="1" applyBorder="1" applyAlignment="1">
      <alignment vertical="center"/>
    </xf>
    <xf numFmtId="164" fontId="21" fillId="0" borderId="129" xfId="0" applyNumberFormat="1" applyFont="1" applyBorder="1" applyAlignment="1">
      <alignment vertical="center"/>
    </xf>
    <xf numFmtId="164" fontId="21" fillId="0" borderId="130" xfId="0" applyNumberFormat="1" applyFont="1" applyBorder="1" applyAlignment="1">
      <alignment vertical="center"/>
    </xf>
    <xf numFmtId="164" fontId="21" fillId="0" borderId="131" xfId="0" applyNumberFormat="1" applyFont="1" applyBorder="1" applyAlignment="1">
      <alignment vertical="center"/>
    </xf>
    <xf numFmtId="164" fontId="21" fillId="0" borderId="133" xfId="0" applyNumberFormat="1" applyFont="1" applyBorder="1" applyAlignment="1">
      <alignment vertical="center"/>
    </xf>
    <xf numFmtId="164" fontId="21" fillId="0" borderId="135" xfId="0" applyNumberFormat="1" applyFont="1" applyBorder="1" applyAlignment="1">
      <alignment vertical="center"/>
    </xf>
    <xf numFmtId="164" fontId="21" fillId="3" borderId="35" xfId="0" applyNumberFormat="1" applyFont="1" applyFill="1" applyBorder="1" applyAlignment="1">
      <alignment vertical="center"/>
    </xf>
    <xf numFmtId="0" fontId="21" fillId="0" borderId="136" xfId="0" applyFont="1" applyBorder="1" applyAlignment="1">
      <alignment vertical="center"/>
    </xf>
    <xf numFmtId="0" fontId="21" fillId="0" borderId="137" xfId="0" applyFont="1" applyBorder="1" applyAlignment="1">
      <alignment vertical="center"/>
    </xf>
    <xf numFmtId="4" fontId="21" fillId="0" borderId="137" xfId="0" applyNumberFormat="1" applyFont="1" applyBorder="1" applyAlignment="1">
      <alignment vertical="center"/>
    </xf>
    <xf numFmtId="0" fontId="21" fillId="0" borderId="138" xfId="0" applyFont="1" applyBorder="1" applyAlignment="1">
      <alignment vertical="center"/>
    </xf>
    <xf numFmtId="0" fontId="5" fillId="0" borderId="136" xfId="0" applyFont="1" applyBorder="1" applyAlignment="1">
      <alignment vertical="center"/>
    </xf>
    <xf numFmtId="0" fontId="5" fillId="0" borderId="137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19" fillId="0" borderId="0" xfId="3" applyFont="1"/>
    <xf numFmtId="0" fontId="24" fillId="0" borderId="127" xfId="0" applyFont="1" applyBorder="1" applyAlignment="1">
      <alignment horizontal="centerContinuous" vertical="center"/>
    </xf>
    <xf numFmtId="0" fontId="24" fillId="0" borderId="78" xfId="0" applyFont="1" applyBorder="1" applyAlignment="1">
      <alignment horizontal="centerContinuous" vertical="center"/>
    </xf>
    <xf numFmtId="0" fontId="24" fillId="0" borderId="86" xfId="0" applyFont="1" applyBorder="1" applyAlignment="1">
      <alignment horizontal="centerContinuous" vertical="center"/>
    </xf>
    <xf numFmtId="0" fontId="24" fillId="0" borderId="122" xfId="0" applyFont="1" applyBorder="1" applyAlignment="1">
      <alignment horizontal="centerContinuous" vertical="center"/>
    </xf>
    <xf numFmtId="0" fontId="24" fillId="0" borderId="89" xfId="0" applyFont="1" applyBorder="1" applyAlignment="1">
      <alignment horizontal="centerContinuous" vertical="center"/>
    </xf>
    <xf numFmtId="2" fontId="24" fillId="0" borderId="128" xfId="0" applyNumberFormat="1" applyFont="1" applyBorder="1" applyAlignment="1">
      <alignment horizontal="center" vertical="center" wrapText="1"/>
    </xf>
    <xf numFmtId="2" fontId="24" fillId="0" borderId="71" xfId="0" applyNumberFormat="1" applyFont="1" applyBorder="1" applyAlignment="1">
      <alignment horizontal="center" vertical="center" wrapText="1"/>
    </xf>
    <xf numFmtId="2" fontId="24" fillId="0" borderId="140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21" fillId="0" borderId="48" xfId="0" applyFont="1" applyBorder="1" applyAlignment="1">
      <alignment horizontal="center" vertical="center"/>
    </xf>
    <xf numFmtId="0" fontId="21" fillId="0" borderId="49" xfId="0" applyFont="1" applyBorder="1" applyAlignment="1">
      <alignment vertical="center" wrapText="1"/>
    </xf>
    <xf numFmtId="164" fontId="21" fillId="0" borderId="103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21" fillId="0" borderId="50" xfId="0" applyFont="1" applyBorder="1" applyAlignment="1">
      <alignment horizontal="center" vertical="center"/>
    </xf>
    <xf numFmtId="0" fontId="21" fillId="0" borderId="51" xfId="0" applyFont="1" applyBorder="1" applyAlignment="1">
      <alignment vertical="center" wrapText="1"/>
    </xf>
    <xf numFmtId="164" fontId="21" fillId="0" borderId="104" xfId="0" applyNumberFormat="1" applyFont="1" applyBorder="1" applyAlignment="1">
      <alignment vertical="center"/>
    </xf>
    <xf numFmtId="164" fontId="21" fillId="0" borderId="0" xfId="0" applyNumberFormat="1" applyFont="1" applyAlignment="1">
      <alignment vertical="center"/>
    </xf>
    <xf numFmtId="0" fontId="21" fillId="0" borderId="5" xfId="0" applyFont="1" applyBorder="1" applyAlignment="1">
      <alignment horizontal="center" vertical="center"/>
    </xf>
    <xf numFmtId="0" fontId="21" fillId="0" borderId="0" xfId="0" applyFont="1" applyAlignment="1">
      <alignment vertical="center" wrapText="1"/>
    </xf>
    <xf numFmtId="164" fontId="21" fillId="0" borderId="105" xfId="0" applyNumberFormat="1" applyFont="1" applyBorder="1" applyAlignment="1">
      <alignment vertical="center"/>
    </xf>
    <xf numFmtId="0" fontId="21" fillId="0" borderId="53" xfId="0" applyFont="1" applyBorder="1" applyAlignment="1">
      <alignment horizontal="center" vertical="center"/>
    </xf>
    <xf numFmtId="0" fontId="21" fillId="0" borderId="52" xfId="0" applyFont="1" applyBorder="1" applyAlignment="1">
      <alignment vertical="center" wrapText="1"/>
    </xf>
    <xf numFmtId="164" fontId="21" fillId="0" borderId="107" xfId="0" applyNumberFormat="1" applyFont="1" applyBorder="1" applyAlignment="1">
      <alignment vertical="center"/>
    </xf>
    <xf numFmtId="166" fontId="21" fillId="0" borderId="48" xfId="0" applyNumberFormat="1" applyFont="1" applyBorder="1" applyAlignment="1">
      <alignment horizontal="centerContinuous" vertical="center" wrapText="1"/>
    </xf>
    <xf numFmtId="4" fontId="21" fillId="0" borderId="0" xfId="0" applyNumberFormat="1" applyFont="1" applyAlignment="1">
      <alignment vertical="center"/>
    </xf>
    <xf numFmtId="166" fontId="21" fillId="0" borderId="50" xfId="0" applyNumberFormat="1" applyFont="1" applyBorder="1" applyAlignment="1">
      <alignment vertical="center"/>
    </xf>
    <xf numFmtId="0" fontId="21" fillId="0" borderId="51" xfId="0" applyFont="1" applyBorder="1" applyAlignment="1">
      <alignment vertical="center"/>
    </xf>
    <xf numFmtId="166" fontId="21" fillId="0" borderId="17" xfId="0" applyNumberFormat="1" applyFont="1" applyBorder="1" applyAlignment="1">
      <alignment vertical="center"/>
    </xf>
    <xf numFmtId="0" fontId="21" fillId="0" borderId="0" xfId="0" applyFont="1"/>
    <xf numFmtId="0" fontId="21" fillId="0" borderId="14" xfId="0" applyFont="1" applyBorder="1" applyAlignment="1">
      <alignment vertical="center"/>
    </xf>
    <xf numFmtId="164" fontId="21" fillId="0" borderId="94" xfId="0" applyNumberFormat="1" applyFont="1" applyBorder="1" applyAlignment="1">
      <alignment vertical="center"/>
    </xf>
    <xf numFmtId="0" fontId="25" fillId="0" borderId="14" xfId="0" applyFont="1" applyBorder="1" applyAlignment="1">
      <alignment vertical="center" wrapText="1"/>
    </xf>
    <xf numFmtId="0" fontId="25" fillId="0" borderId="3" xfId="0" applyFont="1" applyBorder="1" applyAlignment="1">
      <alignment vertical="center" wrapText="1"/>
    </xf>
    <xf numFmtId="164" fontId="21" fillId="0" borderId="56" xfId="0" applyNumberFormat="1" applyFont="1" applyBorder="1" applyAlignment="1">
      <alignment vertical="center"/>
    </xf>
    <xf numFmtId="0" fontId="21" fillId="0" borderId="17" xfId="0" applyFont="1" applyBorder="1" applyAlignment="1">
      <alignment horizontal="center" vertical="center"/>
    </xf>
    <xf numFmtId="164" fontId="21" fillId="0" borderId="74" xfId="0" applyNumberFormat="1" applyFont="1" applyBorder="1" applyAlignment="1">
      <alignment vertical="center"/>
    </xf>
    <xf numFmtId="164" fontId="21" fillId="0" borderId="61" xfId="0" applyNumberFormat="1" applyFont="1" applyBorder="1" applyAlignment="1">
      <alignment vertical="center"/>
    </xf>
    <xf numFmtId="0" fontId="21" fillId="0" borderId="4" xfId="0" applyFont="1" applyBorder="1" applyAlignment="1">
      <alignment horizontal="center" vertical="center"/>
    </xf>
    <xf numFmtId="164" fontId="21" fillId="0" borderId="55" xfId="0" applyNumberFormat="1" applyFont="1" applyBorder="1" applyAlignment="1">
      <alignment vertical="center"/>
    </xf>
    <xf numFmtId="164" fontId="21" fillId="0" borderId="54" xfId="0" applyNumberFormat="1" applyFont="1" applyBorder="1" applyAlignment="1">
      <alignment vertical="center"/>
    </xf>
    <xf numFmtId="0" fontId="25" fillId="0" borderId="38" xfId="0" applyFont="1" applyBorder="1" applyAlignment="1">
      <alignment vertical="center" wrapText="1"/>
    </xf>
    <xf numFmtId="0" fontId="25" fillId="0" borderId="41" xfId="0" applyFont="1" applyBorder="1" applyAlignment="1">
      <alignment vertical="center" wrapText="1"/>
    </xf>
    <xf numFmtId="0" fontId="25" fillId="0" borderId="44" xfId="0" applyFont="1" applyBorder="1" applyAlignment="1">
      <alignment vertical="center" wrapText="1"/>
    </xf>
    <xf numFmtId="0" fontId="21" fillId="0" borderId="37" xfId="0" applyFont="1" applyBorder="1" applyAlignment="1">
      <alignment horizontal="center" vertical="center"/>
    </xf>
    <xf numFmtId="164" fontId="21" fillId="0" borderId="71" xfId="0" applyNumberFormat="1" applyFont="1" applyBorder="1" applyAlignment="1">
      <alignment vertical="center"/>
    </xf>
    <xf numFmtId="164" fontId="21" fillId="0" borderId="75" xfId="0" applyNumberFormat="1" applyFont="1" applyBorder="1" applyAlignment="1">
      <alignment vertical="center"/>
    </xf>
    <xf numFmtId="164" fontId="21" fillId="3" borderId="39" xfId="0" applyNumberFormat="1" applyFont="1" applyFill="1" applyBorder="1" applyAlignment="1">
      <alignment vertical="center"/>
    </xf>
    <xf numFmtId="0" fontId="21" fillId="0" borderId="40" xfId="0" applyFont="1" applyBorder="1" applyAlignment="1">
      <alignment horizontal="center" vertical="center"/>
    </xf>
    <xf numFmtId="164" fontId="21" fillId="0" borderId="72" xfId="0" applyNumberFormat="1" applyFont="1" applyBorder="1" applyAlignment="1">
      <alignment vertical="center"/>
    </xf>
    <xf numFmtId="164" fontId="21" fillId="0" borderId="76" xfId="0" applyNumberFormat="1" applyFont="1" applyBorder="1" applyAlignment="1">
      <alignment vertical="center"/>
    </xf>
    <xf numFmtId="164" fontId="21" fillId="3" borderId="42" xfId="0" applyNumberFormat="1" applyFont="1" applyFill="1" applyBorder="1" applyAlignment="1">
      <alignment vertical="center"/>
    </xf>
    <xf numFmtId="0" fontId="21" fillId="0" borderId="43" xfId="0" applyFont="1" applyBorder="1" applyAlignment="1">
      <alignment horizontal="center" vertical="center"/>
    </xf>
    <xf numFmtId="164" fontId="21" fillId="0" borderId="73" xfId="0" applyNumberFormat="1" applyFont="1" applyBorder="1" applyAlignment="1">
      <alignment vertical="center"/>
    </xf>
    <xf numFmtId="164" fontId="21" fillId="0" borderId="77" xfId="0" applyNumberFormat="1" applyFont="1" applyBorder="1" applyAlignment="1">
      <alignment vertical="center"/>
    </xf>
    <xf numFmtId="164" fontId="21" fillId="3" borderId="45" xfId="0" applyNumberFormat="1" applyFont="1" applyFill="1" applyBorder="1" applyAlignment="1">
      <alignment vertical="center"/>
    </xf>
    <xf numFmtId="164" fontId="18" fillId="0" borderId="0" xfId="0" applyNumberFormat="1" applyFont="1" applyAlignment="1">
      <alignment vertical="center"/>
    </xf>
    <xf numFmtId="0" fontId="21" fillId="0" borderId="38" xfId="0" applyFont="1" applyBorder="1" applyAlignment="1">
      <alignment vertical="center" wrapText="1"/>
    </xf>
    <xf numFmtId="164" fontId="21" fillId="0" borderId="102" xfId="0" applyNumberFormat="1" applyFont="1" applyBorder="1" applyAlignment="1">
      <alignment vertical="center"/>
    </xf>
    <xf numFmtId="164" fontId="21" fillId="0" borderId="101" xfId="0" applyNumberFormat="1" applyFont="1" applyBorder="1" applyAlignment="1">
      <alignment vertical="center"/>
    </xf>
    <xf numFmtId="166" fontId="21" fillId="0" borderId="40" xfId="0" applyNumberFormat="1" applyFont="1" applyBorder="1" applyAlignment="1">
      <alignment vertical="center"/>
    </xf>
    <xf numFmtId="0" fontId="21" fillId="0" borderId="41" xfId="0" applyFont="1" applyBorder="1" applyAlignment="1">
      <alignment vertical="center" wrapText="1"/>
    </xf>
    <xf numFmtId="164" fontId="21" fillId="0" borderId="141" xfId="0" applyNumberFormat="1" applyFont="1" applyBorder="1" applyAlignment="1">
      <alignment vertical="center"/>
    </xf>
    <xf numFmtId="164" fontId="21" fillId="0" borderId="114" xfId="0" applyNumberFormat="1" applyFont="1" applyBorder="1" applyAlignment="1">
      <alignment vertical="center"/>
    </xf>
    <xf numFmtId="0" fontId="21" fillId="0" borderId="41" xfId="0" applyFont="1" applyBorder="1" applyAlignment="1">
      <alignment vertical="center"/>
    </xf>
    <xf numFmtId="0" fontId="21" fillId="0" borderId="44" xfId="0" applyFont="1" applyBorder="1" applyAlignment="1">
      <alignment vertical="center" wrapText="1"/>
    </xf>
    <xf numFmtId="164" fontId="21" fillId="0" borderId="142" xfId="0" applyNumberFormat="1" applyFont="1" applyBorder="1" applyAlignment="1">
      <alignment vertical="center"/>
    </xf>
    <xf numFmtId="10" fontId="5" fillId="0" borderId="0" xfId="0" applyNumberFormat="1" applyFont="1" applyAlignment="1">
      <alignment vertical="center"/>
    </xf>
    <xf numFmtId="0" fontId="18" fillId="0" borderId="143" xfId="0" applyFont="1" applyBorder="1" applyAlignment="1">
      <alignment horizontal="centerContinuous" vertical="center"/>
    </xf>
    <xf numFmtId="2" fontId="18" fillId="0" borderId="86" xfId="0" applyNumberFormat="1" applyFont="1" applyBorder="1" applyAlignment="1">
      <alignment horizontal="center" vertical="center" wrapText="1"/>
    </xf>
    <xf numFmtId="164" fontId="18" fillId="0" borderId="23" xfId="0" applyNumberFormat="1" applyFont="1" applyBorder="1" applyAlignment="1">
      <alignment vertical="center"/>
    </xf>
    <xf numFmtId="0" fontId="5" fillId="0" borderId="85" xfId="0" applyFont="1" applyBorder="1" applyAlignment="1">
      <alignment vertical="center"/>
    </xf>
    <xf numFmtId="0" fontId="5" fillId="0" borderId="86" xfId="0" applyFont="1" applyBorder="1" applyAlignment="1">
      <alignment vertical="center"/>
    </xf>
    <xf numFmtId="1" fontId="18" fillId="0" borderId="143" xfId="0" applyNumberFormat="1" applyFont="1" applyBorder="1" applyAlignment="1">
      <alignment horizontal="center" vertical="center" wrapText="1"/>
    </xf>
    <xf numFmtId="1" fontId="18" fillId="0" borderId="121" xfId="0" applyNumberFormat="1" applyFont="1" applyBorder="1" applyAlignment="1">
      <alignment horizontal="center" vertical="center" wrapText="1"/>
    </xf>
    <xf numFmtId="10" fontId="21" fillId="0" borderId="92" xfId="0" applyNumberFormat="1" applyFont="1" applyBorder="1" applyAlignment="1">
      <alignment horizontal="center" vertical="center"/>
    </xf>
    <xf numFmtId="10" fontId="21" fillId="0" borderId="93" xfId="0" applyNumberFormat="1" applyFont="1" applyBorder="1" applyAlignment="1">
      <alignment horizontal="center" vertical="center"/>
    </xf>
    <xf numFmtId="10" fontId="21" fillId="0" borderId="94" xfId="0" applyNumberFormat="1" applyFont="1" applyBorder="1" applyAlignment="1">
      <alignment horizontal="center" vertical="center"/>
    </xf>
    <xf numFmtId="10" fontId="21" fillId="0" borderId="96" xfId="0" applyNumberFormat="1" applyFont="1" applyBorder="1" applyAlignment="1">
      <alignment horizontal="center" vertical="center"/>
    </xf>
    <xf numFmtId="10" fontId="10" fillId="0" borderId="99" xfId="0" applyNumberFormat="1" applyFont="1" applyBorder="1" applyAlignment="1">
      <alignment horizontal="center" vertical="center"/>
    </xf>
    <xf numFmtId="164" fontId="21" fillId="0" borderId="38" xfId="0" applyNumberFormat="1" applyFont="1" applyBorder="1" applyAlignment="1">
      <alignment vertical="center"/>
    </xf>
    <xf numFmtId="164" fontId="21" fillId="0" borderId="41" xfId="0" applyNumberFormat="1" applyFont="1" applyBorder="1" applyAlignment="1">
      <alignment vertical="center"/>
    </xf>
    <xf numFmtId="14" fontId="18" fillId="0" borderId="0" xfId="3" applyNumberFormat="1" applyFont="1" applyAlignment="1">
      <alignment horizontal="right"/>
    </xf>
    <xf numFmtId="0" fontId="28" fillId="6" borderId="16" xfId="0" applyFont="1" applyFill="1" applyBorder="1" applyAlignment="1">
      <alignment horizontal="centerContinuous" vertical="center" wrapText="1"/>
    </xf>
    <xf numFmtId="0" fontId="28" fillId="6" borderId="15" xfId="0" applyFont="1" applyFill="1" applyBorder="1" applyAlignment="1">
      <alignment horizontal="centerContinuous" vertical="center" wrapText="1"/>
    </xf>
    <xf numFmtId="0" fontId="18" fillId="7" borderId="6" xfId="0" applyFont="1" applyFill="1" applyBorder="1" applyAlignment="1">
      <alignment horizontal="centerContinuous" vertical="center" wrapText="1"/>
    </xf>
    <xf numFmtId="0" fontId="18" fillId="7" borderId="7" xfId="0" applyFont="1" applyFill="1" applyBorder="1" applyAlignment="1">
      <alignment horizontal="centerContinuous" vertical="center" wrapText="1"/>
    </xf>
    <xf numFmtId="164" fontId="22" fillId="7" borderId="132" xfId="0" applyNumberFormat="1" applyFont="1" applyFill="1" applyBorder="1" applyAlignment="1">
      <alignment vertical="center"/>
    </xf>
    <xf numFmtId="164" fontId="22" fillId="7" borderId="80" xfId="0" applyNumberFormat="1" applyFont="1" applyFill="1" applyBorder="1" applyAlignment="1">
      <alignment vertical="center"/>
    </xf>
    <xf numFmtId="0" fontId="18" fillId="7" borderId="10" xfId="0" applyFont="1" applyFill="1" applyBorder="1" applyAlignment="1">
      <alignment horizontal="centerContinuous" vertical="center" wrapText="1"/>
    </xf>
    <xf numFmtId="0" fontId="18" fillId="7" borderId="11" xfId="0" applyFont="1" applyFill="1" applyBorder="1" applyAlignment="1">
      <alignment horizontal="centerContinuous" vertical="center" wrapText="1"/>
    </xf>
    <xf numFmtId="164" fontId="22" fillId="7" borderId="134" xfId="0" applyNumberFormat="1" applyFont="1" applyFill="1" applyBorder="1" applyAlignment="1">
      <alignment vertical="center"/>
    </xf>
    <xf numFmtId="164" fontId="22" fillId="7" borderId="91" xfId="0" applyNumberFormat="1" applyFont="1" applyFill="1" applyBorder="1" applyAlignment="1">
      <alignment vertical="center"/>
    </xf>
    <xf numFmtId="164" fontId="28" fillId="6" borderId="144" xfId="0" applyNumberFormat="1" applyFont="1" applyFill="1" applyBorder="1" applyAlignment="1">
      <alignment vertical="center"/>
    </xf>
    <xf numFmtId="164" fontId="28" fillId="6" borderId="145" xfId="0" applyNumberFormat="1" applyFont="1" applyFill="1" applyBorder="1" applyAlignment="1">
      <alignment vertical="center"/>
    </xf>
    <xf numFmtId="164" fontId="28" fillId="6" borderId="146" xfId="0" applyNumberFormat="1" applyFont="1" applyFill="1" applyBorder="1" applyAlignment="1">
      <alignment vertical="center"/>
    </xf>
    <xf numFmtId="0" fontId="18" fillId="4" borderId="13" xfId="0" applyFont="1" applyFill="1" applyBorder="1" applyAlignment="1">
      <alignment horizontal="centerContinuous" vertical="center" wrapText="1"/>
    </xf>
    <xf numFmtId="0" fontId="18" fillId="4" borderId="12" xfId="0" applyFont="1" applyFill="1" applyBorder="1" applyAlignment="1">
      <alignment horizontal="centerContinuous" vertical="center" wrapText="1"/>
    </xf>
    <xf numFmtId="164" fontId="22" fillId="4" borderId="139" xfId="0" applyNumberFormat="1" applyFont="1" applyFill="1" applyBorder="1" applyAlignment="1">
      <alignment vertical="center"/>
    </xf>
    <xf numFmtId="164" fontId="22" fillId="4" borderId="81" xfId="0" applyNumberFormat="1" applyFont="1" applyFill="1" applyBorder="1" applyAlignment="1">
      <alignment vertical="center"/>
    </xf>
    <xf numFmtId="164" fontId="22" fillId="4" borderId="36" xfId="0" applyNumberFormat="1" applyFont="1" applyFill="1" applyBorder="1" applyAlignment="1">
      <alignment vertical="center"/>
    </xf>
    <xf numFmtId="164" fontId="22" fillId="4" borderId="22" xfId="0" applyNumberFormat="1" applyFont="1" applyFill="1" applyBorder="1" applyAlignment="1">
      <alignment vertical="center"/>
    </xf>
    <xf numFmtId="0" fontId="30" fillId="6" borderId="15" xfId="0" applyFont="1" applyFill="1" applyBorder="1" applyAlignment="1">
      <alignment horizontal="centerContinuous" vertical="center" wrapText="1"/>
    </xf>
    <xf numFmtId="164" fontId="30" fillId="6" borderId="111" xfId="0" applyNumberFormat="1" applyFont="1" applyFill="1" applyBorder="1" applyAlignment="1">
      <alignment vertical="center"/>
    </xf>
    <xf numFmtId="0" fontId="29" fillId="6" borderId="13" xfId="0" applyFont="1" applyFill="1" applyBorder="1" applyAlignment="1">
      <alignment horizontal="centerContinuous" vertical="center" wrapText="1"/>
    </xf>
    <xf numFmtId="0" fontId="29" fillId="6" borderId="12" xfId="0" applyFont="1" applyFill="1" applyBorder="1" applyAlignment="1">
      <alignment horizontal="centerContinuous" vertical="center" wrapText="1"/>
    </xf>
    <xf numFmtId="164" fontId="29" fillId="6" borderId="109" xfId="0" applyNumberFormat="1" applyFont="1" applyFill="1" applyBorder="1" applyAlignment="1">
      <alignment vertical="center"/>
    </xf>
    <xf numFmtId="10" fontId="29" fillId="6" borderId="98" xfId="0" applyNumberFormat="1" applyFont="1" applyFill="1" applyBorder="1" applyAlignment="1">
      <alignment horizontal="center" vertical="center"/>
    </xf>
    <xf numFmtId="0" fontId="29" fillId="6" borderId="16" xfId="0" applyFont="1" applyFill="1" applyBorder="1" applyAlignment="1">
      <alignment horizontal="centerContinuous" vertical="center" wrapText="1"/>
    </xf>
    <xf numFmtId="0" fontId="29" fillId="6" borderId="15" xfId="0" applyFont="1" applyFill="1" applyBorder="1" applyAlignment="1">
      <alignment horizontal="centerContinuous" vertical="center" wrapText="1"/>
    </xf>
    <xf numFmtId="164" fontId="29" fillId="6" borderId="111" xfId="0" applyNumberFormat="1" applyFont="1" applyFill="1" applyBorder="1" applyAlignment="1">
      <alignment vertical="center"/>
    </xf>
    <xf numFmtId="10" fontId="29" fillId="6" borderId="100" xfId="0" applyNumberFormat="1" applyFont="1" applyFill="1" applyBorder="1" applyAlignment="1">
      <alignment horizontal="center" vertical="center"/>
    </xf>
    <xf numFmtId="164" fontId="18" fillId="7" borderId="106" xfId="0" applyNumberFormat="1" applyFont="1" applyFill="1" applyBorder="1" applyAlignment="1">
      <alignment vertical="center"/>
    </xf>
    <xf numFmtId="10" fontId="18" fillId="7" borderId="95" xfId="0" applyNumberFormat="1" applyFont="1" applyFill="1" applyBorder="1" applyAlignment="1">
      <alignment horizontal="center" vertical="center"/>
    </xf>
    <xf numFmtId="164" fontId="18" fillId="7" borderId="108" xfId="0" applyNumberFormat="1" applyFont="1" applyFill="1" applyBorder="1" applyAlignment="1">
      <alignment vertical="center"/>
    </xf>
    <xf numFmtId="10" fontId="18" fillId="7" borderId="97" xfId="0" applyNumberFormat="1" applyFont="1" applyFill="1" applyBorder="1" applyAlignment="1">
      <alignment horizontal="center" vertical="center"/>
    </xf>
    <xf numFmtId="0" fontId="18" fillId="7" borderId="13" xfId="0" applyFont="1" applyFill="1" applyBorder="1" applyAlignment="1">
      <alignment horizontal="centerContinuous" vertical="center" wrapText="1"/>
    </xf>
    <xf numFmtId="0" fontId="18" fillId="7" borderId="12" xfId="0" applyFont="1" applyFill="1" applyBorder="1" applyAlignment="1">
      <alignment horizontal="centerContinuous" vertical="center" wrapText="1"/>
    </xf>
    <xf numFmtId="164" fontId="18" fillId="7" borderId="109" xfId="0" applyNumberFormat="1" applyFont="1" applyFill="1" applyBorder="1" applyAlignment="1">
      <alignment vertical="center"/>
    </xf>
    <xf numFmtId="10" fontId="18" fillId="7" borderId="98" xfId="0" applyNumberFormat="1" applyFont="1" applyFill="1" applyBorder="1" applyAlignment="1">
      <alignment horizontal="center" vertical="center"/>
    </xf>
    <xf numFmtId="164" fontId="18" fillId="7" borderId="80" xfId="0" applyNumberFormat="1" applyFont="1" applyFill="1" applyBorder="1" applyAlignment="1">
      <alignment vertical="center"/>
    </xf>
    <xf numFmtId="164" fontId="18" fillId="7" borderId="79" xfId="0" applyNumberFormat="1" applyFont="1" applyFill="1" applyBorder="1" applyAlignment="1">
      <alignment vertical="center"/>
    </xf>
    <xf numFmtId="164" fontId="18" fillId="7" borderId="7" xfId="0" applyNumberFormat="1" applyFont="1" applyFill="1" applyBorder="1" applyAlignment="1">
      <alignment vertical="center"/>
    </xf>
    <xf numFmtId="0" fontId="18" fillId="0" borderId="10" xfId="0" applyFont="1" applyBorder="1" applyAlignment="1">
      <alignment horizontal="centerContinuous" vertical="center" wrapText="1"/>
    </xf>
    <xf numFmtId="0" fontId="18" fillId="0" borderId="11" xfId="0" applyFont="1" applyBorder="1" applyAlignment="1">
      <alignment horizontal="centerContinuous" vertical="center" wrapText="1"/>
    </xf>
    <xf numFmtId="164" fontId="18" fillId="0" borderId="91" xfId="0" applyNumberFormat="1" applyFont="1" applyBorder="1" applyAlignment="1">
      <alignment vertical="center"/>
    </xf>
    <xf numFmtId="164" fontId="18" fillId="0" borderId="147" xfId="0" applyNumberFormat="1" applyFont="1" applyBorder="1" applyAlignment="1">
      <alignment vertical="center"/>
    </xf>
    <xf numFmtId="164" fontId="18" fillId="0" borderId="11" xfId="0" applyNumberFormat="1" applyFont="1" applyBorder="1" applyAlignment="1">
      <alignment vertical="center"/>
    </xf>
    <xf numFmtId="164" fontId="18" fillId="0" borderId="28" xfId="0" applyNumberFormat="1" applyFont="1" applyBorder="1" applyAlignment="1">
      <alignment vertical="center"/>
    </xf>
    <xf numFmtId="0" fontId="29" fillId="6" borderId="23" xfId="0" applyFont="1" applyFill="1" applyBorder="1" applyAlignment="1">
      <alignment horizontal="centerContinuous" vertical="center" wrapText="1"/>
    </xf>
    <xf numFmtId="164" fontId="29" fillId="6" borderId="83" xfId="0" applyNumberFormat="1" applyFont="1" applyFill="1" applyBorder="1" applyAlignment="1">
      <alignment vertical="center"/>
    </xf>
    <xf numFmtId="164" fontId="29" fillId="6" borderId="84" xfId="0" applyNumberFormat="1" applyFont="1" applyFill="1" applyBorder="1" applyAlignment="1">
      <alignment vertical="center"/>
    </xf>
    <xf numFmtId="164" fontId="29" fillId="6" borderId="23" xfId="0" applyNumberFormat="1" applyFont="1" applyFill="1" applyBorder="1" applyAlignment="1">
      <alignment vertical="center"/>
    </xf>
    <xf numFmtId="164" fontId="29" fillId="6" borderId="24" xfId="0" applyNumberFormat="1" applyFont="1" applyFill="1" applyBorder="1" applyAlignment="1">
      <alignment vertical="center"/>
    </xf>
    <xf numFmtId="164" fontId="18" fillId="7" borderId="82" xfId="0" applyNumberFormat="1" applyFont="1" applyFill="1" applyBorder="1" applyAlignment="1">
      <alignment vertical="center"/>
    </xf>
    <xf numFmtId="0" fontId="7" fillId="7" borderId="6" xfId="0" applyFont="1" applyFill="1" applyBorder="1" applyAlignment="1">
      <alignment horizontal="centerContinuous" vertical="center" wrapText="1"/>
    </xf>
    <xf numFmtId="0" fontId="7" fillId="7" borderId="7" xfId="0" applyFont="1" applyFill="1" applyBorder="1" applyAlignment="1">
      <alignment horizontal="centerContinuous" vertical="center" wrapText="1"/>
    </xf>
    <xf numFmtId="164" fontId="18" fillId="7" borderId="95" xfId="0" applyNumberFormat="1" applyFont="1" applyFill="1" applyBorder="1" applyAlignment="1">
      <alignment vertical="center"/>
    </xf>
    <xf numFmtId="0" fontId="7" fillId="7" borderId="11" xfId="0" applyFont="1" applyFill="1" applyBorder="1" applyAlignment="1">
      <alignment horizontal="centerContinuous" vertical="center" wrapText="1"/>
    </xf>
    <xf numFmtId="164" fontId="18" fillId="7" borderId="97" xfId="0" applyNumberFormat="1" applyFont="1" applyFill="1" applyBorder="1" applyAlignment="1">
      <alignment vertical="center"/>
    </xf>
    <xf numFmtId="0" fontId="7" fillId="7" borderId="13" xfId="0" applyFont="1" applyFill="1" applyBorder="1" applyAlignment="1">
      <alignment horizontal="centerContinuous" vertical="center" wrapText="1"/>
    </xf>
    <xf numFmtId="0" fontId="7" fillId="7" borderId="12" xfId="0" applyFont="1" applyFill="1" applyBorder="1" applyAlignment="1">
      <alignment horizontal="centerContinuous" vertical="center" wrapText="1"/>
    </xf>
    <xf numFmtId="164" fontId="18" fillId="7" borderId="98" xfId="0" applyNumberFormat="1" applyFont="1" applyFill="1" applyBorder="1" applyAlignment="1">
      <alignment vertical="center"/>
    </xf>
    <xf numFmtId="0" fontId="7" fillId="0" borderId="148" xfId="0" applyFont="1" applyBorder="1" applyAlignment="1">
      <alignment horizontal="centerContinuous" vertical="center" wrapText="1"/>
    </xf>
    <xf numFmtId="0" fontId="7" fillId="0" borderId="149" xfId="0" applyFont="1" applyBorder="1" applyAlignment="1">
      <alignment horizontal="centerContinuous" vertical="center" wrapText="1"/>
    </xf>
    <xf numFmtId="164" fontId="18" fillId="0" borderId="150" xfId="0" applyNumberFormat="1" applyFont="1" applyBorder="1" applyAlignment="1">
      <alignment vertical="center"/>
    </xf>
    <xf numFmtId="164" fontId="18" fillId="0" borderId="151" xfId="0" applyNumberFormat="1" applyFont="1" applyBorder="1" applyAlignment="1">
      <alignment vertical="center"/>
    </xf>
    <xf numFmtId="0" fontId="30" fillId="6" borderId="19" xfId="0" applyFont="1" applyFill="1" applyBorder="1" applyAlignment="1">
      <alignment horizontal="centerContinuous" vertical="center" wrapText="1"/>
    </xf>
    <xf numFmtId="164" fontId="30" fillId="6" borderId="100" xfId="0" applyNumberFormat="1" applyFont="1" applyFill="1" applyBorder="1" applyAlignment="1">
      <alignment vertical="center"/>
    </xf>
    <xf numFmtId="0" fontId="7" fillId="7" borderId="10" xfId="0" applyFont="1" applyFill="1" applyBorder="1" applyAlignment="1">
      <alignment horizontal="centerContinuous" vertical="center" wrapText="1"/>
    </xf>
    <xf numFmtId="0" fontId="31" fillId="0" borderId="25" xfId="3" applyFont="1" applyBorder="1" applyAlignment="1">
      <alignment horizontal="centerContinuous" vertical="center"/>
    </xf>
    <xf numFmtId="0" fontId="18" fillId="0" borderId="26" xfId="3" applyFont="1" applyBorder="1" applyAlignment="1">
      <alignment horizontal="centerContinuous" vertical="center" wrapText="1"/>
    </xf>
    <xf numFmtId="0" fontId="22" fillId="0" borderId="27" xfId="3" applyFont="1" applyBorder="1" applyAlignment="1">
      <alignment horizontal="centerContinuous" vertical="center" wrapText="1"/>
    </xf>
    <xf numFmtId="0" fontId="21" fillId="0" borderId="112" xfId="3" quotePrefix="1" applyFont="1" applyBorder="1" applyAlignment="1">
      <alignment horizontal="center" vertical="center"/>
    </xf>
    <xf numFmtId="0" fontId="21" fillId="0" borderId="113" xfId="3" applyFont="1" applyBorder="1" applyAlignment="1">
      <alignment vertical="center" wrapText="1"/>
    </xf>
    <xf numFmtId="164" fontId="21" fillId="0" borderId="20" xfId="3" applyNumberFormat="1" applyFont="1" applyBorder="1" applyAlignment="1">
      <alignment vertical="center"/>
    </xf>
    <xf numFmtId="0" fontId="21" fillId="0" borderId="0" xfId="3" applyFont="1" applyAlignment="1">
      <alignment vertical="center"/>
    </xf>
    <xf numFmtId="4" fontId="21" fillId="0" borderId="0" xfId="3" applyNumberFormat="1" applyFont="1" applyAlignment="1">
      <alignment vertical="center"/>
    </xf>
    <xf numFmtId="168" fontId="21" fillId="0" borderId="0" xfId="3" applyNumberFormat="1" applyFont="1" applyAlignment="1">
      <alignment vertical="center"/>
    </xf>
    <xf numFmtId="0" fontId="21" fillId="0" borderId="5" xfId="3" quotePrefix="1" applyFont="1" applyBorder="1" applyAlignment="1">
      <alignment horizontal="center" vertical="center"/>
    </xf>
    <xf numFmtId="0" fontId="21" fillId="0" borderId="0" xfId="3" applyFont="1" applyAlignment="1">
      <alignment vertical="center" wrapText="1"/>
    </xf>
    <xf numFmtId="164" fontId="21" fillId="0" borderId="56" xfId="3" applyNumberFormat="1" applyFont="1" applyBorder="1" applyAlignment="1">
      <alignment vertical="center"/>
    </xf>
    <xf numFmtId="0" fontId="21" fillId="0" borderId="29" xfId="3" quotePrefix="1" applyFont="1" applyBorder="1" applyAlignment="1">
      <alignment horizontal="center" vertical="center"/>
    </xf>
    <xf numFmtId="164" fontId="21" fillId="0" borderId="31" xfId="3" applyNumberFormat="1" applyFont="1" applyBorder="1" applyAlignment="1">
      <alignment vertical="center"/>
    </xf>
    <xf numFmtId="0" fontId="21" fillId="0" borderId="30" xfId="3" applyFont="1" applyBorder="1" applyAlignment="1">
      <alignment vertical="center" wrapText="1"/>
    </xf>
    <xf numFmtId="0" fontId="29" fillId="6" borderId="116" xfId="3" quotePrefix="1" applyFont="1" applyFill="1" applyBorder="1" applyAlignment="1">
      <alignment horizontal="center" vertical="center"/>
    </xf>
    <xf numFmtId="0" fontId="29" fillId="6" borderId="119" xfId="3" applyFont="1" applyFill="1" applyBorder="1" applyAlignment="1">
      <alignment horizontal="center" vertical="center" wrapText="1"/>
    </xf>
    <xf numFmtId="164" fontId="29" fillId="6" borderId="117" xfId="3" applyNumberFormat="1" applyFont="1" applyFill="1" applyBorder="1" applyAlignment="1">
      <alignment vertical="center"/>
    </xf>
    <xf numFmtId="164" fontId="29" fillId="6" borderId="118" xfId="3" applyNumberFormat="1" applyFont="1" applyFill="1" applyBorder="1" applyAlignment="1">
      <alignment vertical="center"/>
    </xf>
    <xf numFmtId="0" fontId="22" fillId="7" borderId="121" xfId="3" applyFont="1" applyFill="1" applyBorder="1" applyAlignment="1">
      <alignment horizontal="centerContinuous" vertical="center" wrapText="1"/>
    </xf>
    <xf numFmtId="164" fontId="22" fillId="7" borderId="114" xfId="3" applyNumberFormat="1" applyFont="1" applyFill="1" applyBorder="1" applyAlignment="1">
      <alignment vertical="center"/>
    </xf>
    <xf numFmtId="164" fontId="22" fillId="7" borderId="115" xfId="3" applyNumberFormat="1" applyFont="1" applyFill="1" applyBorder="1" applyAlignment="1">
      <alignment vertical="center"/>
    </xf>
    <xf numFmtId="14" fontId="18" fillId="0" borderId="0" xfId="0" applyNumberFormat="1" applyFont="1" applyAlignment="1">
      <alignment vertical="center"/>
    </xf>
    <xf numFmtId="166" fontId="21" fillId="0" borderId="37" xfId="0" applyNumberFormat="1" applyFont="1" applyBorder="1" applyAlignment="1">
      <alignment vertical="center"/>
    </xf>
    <xf numFmtId="0" fontId="33" fillId="0" borderId="0" xfId="0" applyFont="1" applyAlignment="1">
      <alignment vertical="center"/>
    </xf>
    <xf numFmtId="166" fontId="21" fillId="0" borderId="5" xfId="0" applyNumberFormat="1" applyFont="1" applyBorder="1" applyAlignment="1">
      <alignment vertical="center"/>
    </xf>
    <xf numFmtId="165" fontId="18" fillId="0" borderId="0" xfId="0" quotePrefix="1" applyNumberFormat="1" applyFont="1" applyAlignment="1">
      <alignment horizontal="right" vertical="center"/>
    </xf>
    <xf numFmtId="164" fontId="29" fillId="6" borderId="152" xfId="0" applyNumberFormat="1" applyFont="1" applyFill="1" applyBorder="1" applyAlignment="1">
      <alignment vertical="center"/>
    </xf>
    <xf numFmtId="0" fontId="25" fillId="8" borderId="0" xfId="20" applyFont="1" applyFill="1" applyAlignment="1">
      <alignment horizontal="left" vertical="center" wrapText="1"/>
    </xf>
    <xf numFmtId="10" fontId="21" fillId="0" borderId="0" xfId="0" applyNumberFormat="1" applyFont="1" applyAlignment="1">
      <alignment vertical="center"/>
    </xf>
    <xf numFmtId="0" fontId="21" fillId="0" borderId="154" xfId="3" quotePrefix="1" applyFont="1" applyBorder="1" applyAlignment="1">
      <alignment horizontal="center" vertical="center"/>
    </xf>
    <xf numFmtId="164" fontId="21" fillId="0" borderId="155" xfId="3" applyNumberFormat="1" applyFont="1" applyBorder="1" applyAlignment="1">
      <alignment vertical="center"/>
    </xf>
    <xf numFmtId="164" fontId="32" fillId="0" borderId="0" xfId="0" applyNumberFormat="1" applyFont="1" applyAlignment="1">
      <alignment vertical="center"/>
    </xf>
    <xf numFmtId="4" fontId="9" fillId="0" borderId="38" xfId="0" applyNumberFormat="1" applyFont="1" applyBorder="1" applyAlignment="1">
      <alignment horizontal="centerContinuous" vertical="center"/>
    </xf>
    <xf numFmtId="4" fontId="10" fillId="0" borderId="58" xfId="0" applyNumberFormat="1" applyFont="1" applyBorder="1" applyAlignment="1">
      <alignment horizontal="centerContinuous" vertical="center"/>
    </xf>
    <xf numFmtId="4" fontId="21" fillId="0" borderId="41" xfId="0" applyNumberFormat="1" applyFont="1" applyBorder="1" applyAlignment="1">
      <alignment vertical="center"/>
    </xf>
    <xf numFmtId="4" fontId="21" fillId="0" borderId="156" xfId="0" applyNumberFormat="1" applyFont="1" applyBorder="1" applyAlignment="1">
      <alignment vertical="center"/>
    </xf>
    <xf numFmtId="0" fontId="21" fillId="0" borderId="157" xfId="0" applyFont="1" applyBorder="1" applyAlignment="1">
      <alignment vertical="center"/>
    </xf>
    <xf numFmtId="0" fontId="21" fillId="0" borderId="156" xfId="0" applyFont="1" applyBorder="1" applyAlignment="1">
      <alignment vertical="center"/>
    </xf>
    <xf numFmtId="4" fontId="21" fillId="0" borderId="138" xfId="0" applyNumberFormat="1" applyFont="1" applyBorder="1" applyAlignment="1">
      <alignment vertical="center"/>
    </xf>
    <xf numFmtId="4" fontId="21" fillId="0" borderId="157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164" fontId="21" fillId="0" borderId="158" xfId="0" applyNumberFormat="1" applyFont="1" applyBorder="1" applyAlignment="1">
      <alignment vertical="center"/>
    </xf>
    <xf numFmtId="0" fontId="21" fillId="0" borderId="50" xfId="0" applyFont="1" applyBorder="1" applyAlignment="1">
      <alignment vertical="center"/>
    </xf>
    <xf numFmtId="0" fontId="21" fillId="0" borderId="159" xfId="0" applyFont="1" applyBorder="1" applyAlignment="1">
      <alignment vertical="center" wrapText="1"/>
    </xf>
    <xf numFmtId="0" fontId="21" fillId="0" borderId="160" xfId="0" applyFont="1" applyBorder="1" applyAlignment="1">
      <alignment vertical="center" wrapText="1"/>
    </xf>
    <xf numFmtId="166" fontId="21" fillId="0" borderId="161" xfId="0" applyNumberFormat="1" applyFont="1" applyBorder="1" applyAlignment="1">
      <alignment vertical="center"/>
    </xf>
    <xf numFmtId="164" fontId="34" fillId="0" borderId="162" xfId="0" applyNumberFormat="1" applyFont="1" applyBorder="1" applyAlignment="1">
      <alignment vertical="center"/>
    </xf>
    <xf numFmtId="164" fontId="34" fillId="0" borderId="163" xfId="0" applyNumberFormat="1" applyFont="1" applyBorder="1" applyAlignment="1">
      <alignment vertical="center"/>
    </xf>
    <xf numFmtId="164" fontId="34" fillId="0" borderId="164" xfId="0" applyNumberFormat="1" applyFont="1" applyBorder="1" applyAlignment="1">
      <alignment vertical="center"/>
    </xf>
    <xf numFmtId="164" fontId="34" fillId="0" borderId="165" xfId="0" applyNumberFormat="1" applyFont="1" applyBorder="1" applyAlignment="1">
      <alignment vertical="center"/>
    </xf>
    <xf numFmtId="0" fontId="17" fillId="5" borderId="116" xfId="3" quotePrefix="1" applyFont="1" applyFill="1" applyBorder="1" applyAlignment="1">
      <alignment horizontal="center" vertical="center" wrapText="1"/>
    </xf>
    <xf numFmtId="0" fontId="17" fillId="5" borderId="153" xfId="3" quotePrefix="1" applyFont="1" applyFill="1" applyBorder="1" applyAlignment="1">
      <alignment horizontal="center" vertical="center" wrapText="1"/>
    </xf>
    <xf numFmtId="0" fontId="25" fillId="7" borderId="0" xfId="20" applyFont="1" applyFill="1" applyAlignment="1">
      <alignment horizontal="left" vertical="center" wrapText="1"/>
    </xf>
  </cellXfs>
  <cellStyles count="29">
    <cellStyle name="10BOLD" xfId="1" xr:uid="{00000000-0005-0000-0000-000000000000}"/>
    <cellStyle name="Millares 2" xfId="7" xr:uid="{00000000-0005-0000-0000-000001000000}"/>
    <cellStyle name="No-definido" xfId="2" xr:uid="{00000000-0005-0000-0000-000002000000}"/>
    <cellStyle name="Normal" xfId="0" builtinId="0"/>
    <cellStyle name="Normal 10" xfId="6" xr:uid="{00000000-0005-0000-0000-000004000000}"/>
    <cellStyle name="Normal 10 2" xfId="8" xr:uid="{00000000-0005-0000-0000-000005000000}"/>
    <cellStyle name="Normal 10 3" xfId="9" xr:uid="{00000000-0005-0000-0000-000006000000}"/>
    <cellStyle name="Normal 11" xfId="10" xr:uid="{00000000-0005-0000-0000-000007000000}"/>
    <cellStyle name="Normal 12" xfId="22" xr:uid="{5430A9E2-AB95-4596-B583-84AB3D92BFC5}"/>
    <cellStyle name="Normal 13" xfId="23" xr:uid="{EAA768D6-BEB6-4BFD-B7FE-FA16CD23F9DC}"/>
    <cellStyle name="Normal 14" xfId="24" xr:uid="{026953DF-5DA8-43D0-AD1D-393F6E508B4B}"/>
    <cellStyle name="Normal 2" xfId="3" xr:uid="{00000000-0005-0000-0000-000008000000}"/>
    <cellStyle name="Normal 2 2" xfId="11" xr:uid="{00000000-0005-0000-0000-000009000000}"/>
    <cellStyle name="Normal 2 2 2" xfId="26" xr:uid="{3D9443C4-6833-4C6F-BD61-4464B9A729C9}"/>
    <cellStyle name="Normal 2 3" xfId="12" xr:uid="{00000000-0005-0000-0000-00000A000000}"/>
    <cellStyle name="Normal 2 4" xfId="5" xr:uid="{00000000-0005-0000-0000-00000B000000}"/>
    <cellStyle name="Normal 3" xfId="13" xr:uid="{00000000-0005-0000-0000-00000C000000}"/>
    <cellStyle name="Normal 3 2" xfId="14" xr:uid="{00000000-0005-0000-0000-00000D000000}"/>
    <cellStyle name="Normal 4" xfId="15" xr:uid="{00000000-0005-0000-0000-00000E000000}"/>
    <cellStyle name="Normal 5" xfId="16" xr:uid="{00000000-0005-0000-0000-00000F000000}"/>
    <cellStyle name="Normal 5 2" xfId="17" xr:uid="{00000000-0005-0000-0000-000010000000}"/>
    <cellStyle name="Normal 5 2 2" xfId="27" xr:uid="{1724AF8C-B06F-4ACD-BC6A-72C1FC77315C}"/>
    <cellStyle name="Normal 5 3" xfId="25" xr:uid="{F901198B-B902-49AE-AC73-5BAA57515ED8}"/>
    <cellStyle name="Normal 6" xfId="18" xr:uid="{00000000-0005-0000-0000-000011000000}"/>
    <cellStyle name="Normal 6 2" xfId="28" xr:uid="{40121EA1-FBA0-4649-B4F2-C616F2DD112A}"/>
    <cellStyle name="Normal 7" xfId="19" xr:uid="{00000000-0005-0000-0000-000012000000}"/>
    <cellStyle name="Normal 8" xfId="20" xr:uid="{00000000-0005-0000-0000-000013000000}"/>
    <cellStyle name="Normal 9" xfId="21" xr:uid="{00000000-0005-0000-0000-000014000000}"/>
    <cellStyle name="Porcentaje 2" xfId="4" xr:uid="{00000000-0005-0000-0000-000015000000}"/>
  </cellStyles>
  <dxfs count="0"/>
  <tableStyles count="1" defaultTableStyle="TableStyleMedium2" defaultPivotStyle="PivotStyleLight16">
    <tableStyle name="Invisible" pivot="0" table="0" count="0" xr9:uid="{6430FFB5-5BFE-4AB9-991F-20C0EAC0B18F}"/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676275</xdr:colOff>
      <xdr:row>1</xdr:row>
      <xdr:rowOff>114300</xdr:rowOff>
    </xdr:from>
    <xdr:to>
      <xdr:col>8</xdr:col>
      <xdr:colOff>19050</xdr:colOff>
      <xdr:row>5</xdr:row>
      <xdr:rowOff>19050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>
          <a:spLocks noChangeArrowheads="1"/>
        </xdr:cNvSpPr>
      </xdr:nvSpPr>
      <xdr:spPr bwMode="auto">
        <a:xfrm>
          <a:off x="7058025" y="819150"/>
          <a:ext cx="2505075" cy="676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0</xdr:colOff>
      <xdr:row>1</xdr:row>
      <xdr:rowOff>104775</xdr:rowOff>
    </xdr:from>
    <xdr:to>
      <xdr:col>2</xdr:col>
      <xdr:colOff>2009775</xdr:colOff>
      <xdr:row>5</xdr:row>
      <xdr:rowOff>19050</xdr:rowOff>
    </xdr:to>
    <xdr:pic>
      <xdr:nvPicPr>
        <xdr:cNvPr id="52579" name="Picture 6">
          <a:extLst>
            <a:ext uri="{FF2B5EF4-FFF2-40B4-BE49-F238E27FC236}">
              <a16:creationId xmlns:a16="http://schemas.microsoft.com/office/drawing/2014/main" id="{00000000-0008-0000-0A00-000063C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09625"/>
          <a:ext cx="20097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1714500</xdr:colOff>
      <xdr:row>6</xdr:row>
      <xdr:rowOff>104775</xdr:rowOff>
    </xdr:from>
    <xdr:ext cx="6429374" cy="628650"/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>
          <a:spLocks noChangeArrowheads="1"/>
        </xdr:cNvSpPr>
      </xdr:nvSpPr>
      <xdr:spPr bwMode="auto">
        <a:xfrm>
          <a:off x="1905000" y="1743075"/>
          <a:ext cx="6429374" cy="628650"/>
        </a:xfrm>
        <a:prstGeom prst="rect">
          <a:avLst/>
        </a:prstGeom>
        <a:solidFill>
          <a:srgbClr val="DDDDDD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/>
          <a:r>
            <a:rPr lang="es-ES" sz="1100" b="1" i="0" u="none" strike="noStrike" baseline="0">
              <a:solidFill>
                <a:sysClr val="windowText" lastClr="000000"/>
              </a:solidFill>
              <a:effectLst/>
              <a:latin typeface="Comic Sans MS" panose="030F0702030302020204" pitchFamily="66" charset="0"/>
              <a:ea typeface="+mn-ea"/>
              <a:cs typeface="+mn-cs"/>
            </a:rPr>
            <a:t>AURREKONTU EGONKORTASUNA SEC / ESTABILIDAD PRESUPUESTARIA SEC</a:t>
          </a:r>
        </a:p>
        <a:p>
          <a:pPr algn="ctr" rtl="0"/>
          <a:r>
            <a:rPr lang="es-ES" sz="1100" b="1" i="0" u="none" strike="noStrike" baseline="0">
              <a:solidFill>
                <a:sysClr val="windowText" lastClr="000000"/>
              </a:solidFill>
              <a:effectLst/>
              <a:latin typeface="Comic Sans MS" panose="030F0702030302020204" pitchFamily="66" charset="0"/>
              <a:ea typeface="+mn-ea"/>
              <a:cs typeface="+mn-cs"/>
            </a:rPr>
            <a:t>2025EKO LIKIDAZIOA / LIQUIDACIÓN 2025</a:t>
          </a:r>
          <a:endParaRPr lang="es-ES" sz="1200" b="1" i="0" u="none" strike="noStrike" baseline="0">
            <a:solidFill>
              <a:srgbClr val="000000"/>
            </a:solidFill>
            <a:latin typeface="Comic Sans MS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76200</xdr:rowOff>
    </xdr:from>
    <xdr:to>
      <xdr:col>5</xdr:col>
      <xdr:colOff>0</xdr:colOff>
      <xdr:row>5</xdr:row>
      <xdr:rowOff>0</xdr:rowOff>
    </xdr:to>
    <xdr:sp macro="" textlink="">
      <xdr:nvSpPr>
        <xdr:cNvPr id="12289" name="Text Box 1">
          <a:extLst>
            <a:ext uri="{FF2B5EF4-FFF2-40B4-BE49-F238E27FC236}">
              <a16:creationId xmlns:a16="http://schemas.microsoft.com/office/drawing/2014/main" id="{00000000-0008-0000-0900-000001300000}"/>
            </a:ext>
          </a:extLst>
        </xdr:cNvPr>
        <xdr:cNvSpPr txBox="1">
          <a:spLocks noChangeArrowheads="1"/>
        </xdr:cNvSpPr>
      </xdr:nvSpPr>
      <xdr:spPr bwMode="auto">
        <a:xfrm>
          <a:off x="6096000" y="76200"/>
          <a:ext cx="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12290" name="Text Box 2">
          <a:extLst>
            <a:ext uri="{FF2B5EF4-FFF2-40B4-BE49-F238E27FC236}">
              <a16:creationId xmlns:a16="http://schemas.microsoft.com/office/drawing/2014/main" id="{00000000-0008-0000-0900-000002300000}"/>
            </a:ext>
          </a:extLst>
        </xdr:cNvPr>
        <xdr:cNvSpPr txBox="1">
          <a:spLocks noChangeArrowheads="1"/>
        </xdr:cNvSpPr>
      </xdr:nvSpPr>
      <xdr:spPr bwMode="auto">
        <a:xfrm>
          <a:off x="0" y="4905375"/>
          <a:ext cx="60960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800" b="1" i="1" u="none" strike="noStrike" baseline="0">
              <a:solidFill>
                <a:srgbClr val="000000"/>
              </a:solidFill>
              <a:latin typeface="Arial"/>
              <a:cs typeface="Arial"/>
            </a:rPr>
            <a:t>NOTA: 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(1)- Los importes corresponden a la ejecución Consolidada con criterios de SEC-95, agregando los datos de Diputación Foral de Álava, sus Organismos Autónomos, las Empresas de no Mercado , las Fundaciones con mayoria y el Consorcio S.E.I.S. de Ayala.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(2) - Los importes corresponden al Presupuesto Consolidado agregando los datos de Diputación Foral de Álava, sus Organismos Autónomos y las empresas de No Mercado.</a:t>
          </a:r>
        </a:p>
      </xdr:txBody>
    </xdr:sp>
    <xdr:clientData/>
  </xdr:twoCellAnchor>
  <xdr:twoCellAnchor>
    <xdr:from>
      <xdr:col>2</xdr:col>
      <xdr:colOff>409575</xdr:colOff>
      <xdr:row>6</xdr:row>
      <xdr:rowOff>19050</xdr:rowOff>
    </xdr:from>
    <xdr:to>
      <xdr:col>4</xdr:col>
      <xdr:colOff>590550</xdr:colOff>
      <xdr:row>9</xdr:row>
      <xdr:rowOff>95250</xdr:rowOff>
    </xdr:to>
    <xdr:sp macro="" textlink="">
      <xdr:nvSpPr>
        <xdr:cNvPr id="12291" name="Texto 19">
          <a:extLst>
            <a:ext uri="{FF2B5EF4-FFF2-40B4-BE49-F238E27FC236}">
              <a16:creationId xmlns:a16="http://schemas.microsoft.com/office/drawing/2014/main" id="{00000000-0008-0000-0900-000003300000}"/>
            </a:ext>
          </a:extLst>
        </xdr:cNvPr>
        <xdr:cNvSpPr txBox="1">
          <a:spLocks noChangeArrowheads="1"/>
        </xdr:cNvSpPr>
      </xdr:nvSpPr>
      <xdr:spPr bwMode="auto">
        <a:xfrm>
          <a:off x="1400175" y="790575"/>
          <a:ext cx="6153150" cy="504825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36576" rIns="36576" bIns="36576" anchor="ctr" upright="1"/>
        <a:lstStyle/>
        <a:p>
          <a:pPr algn="ctr" rtl="0">
            <a:lnSpc>
              <a:spcPts val="1200"/>
            </a:lnSpc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AURREKONTU EGONKORTASUNA SEC / ESTABILIDAD PRESUPUESTARIA SEC</a:t>
          </a:r>
        </a:p>
        <a:p>
          <a:pPr algn="ctr" rtl="0">
            <a:lnSpc>
              <a:spcPts val="1300"/>
            </a:lnSpc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2025EKO LIKIDAZIOA / LIQUIDACIÓN 2025</a:t>
          </a:r>
        </a:p>
      </xdr:txBody>
    </xdr:sp>
    <xdr:clientData/>
  </xdr:twoCellAnchor>
  <xdr:twoCellAnchor>
    <xdr:from>
      <xdr:col>0</xdr:col>
      <xdr:colOff>38100</xdr:colOff>
      <xdr:row>0</xdr:row>
      <xdr:rowOff>9525</xdr:rowOff>
    </xdr:from>
    <xdr:to>
      <xdr:col>2</xdr:col>
      <xdr:colOff>1143000</xdr:colOff>
      <xdr:row>4</xdr:row>
      <xdr:rowOff>95250</xdr:rowOff>
    </xdr:to>
    <xdr:pic>
      <xdr:nvPicPr>
        <xdr:cNvPr id="51809" name="Picture 4">
          <a:extLst>
            <a:ext uri="{FF2B5EF4-FFF2-40B4-BE49-F238E27FC236}">
              <a16:creationId xmlns:a16="http://schemas.microsoft.com/office/drawing/2014/main" id="{00000000-0008-0000-0900-000061C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525"/>
          <a:ext cx="20955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200025</xdr:colOff>
      <xdr:row>0</xdr:row>
      <xdr:rowOff>0</xdr:rowOff>
    </xdr:from>
    <xdr:to>
      <xdr:col>5</xdr:col>
      <xdr:colOff>381000</xdr:colOff>
      <xdr:row>4</xdr:row>
      <xdr:rowOff>66675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>
          <a:spLocks noChangeArrowheads="1"/>
        </xdr:cNvSpPr>
      </xdr:nvSpPr>
      <xdr:spPr bwMode="auto">
        <a:xfrm>
          <a:off x="5372100" y="0"/>
          <a:ext cx="267652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76200</xdr:rowOff>
    </xdr:from>
    <xdr:to>
      <xdr:col>4</xdr:col>
      <xdr:colOff>0</xdr:colOff>
      <xdr:row>5</xdr:row>
      <xdr:rowOff>0</xdr:rowOff>
    </xdr:to>
    <xdr:sp macro="" textlink="">
      <xdr:nvSpPr>
        <xdr:cNvPr id="13313" name="Text Box 1">
          <a:extLst>
            <a:ext uri="{FF2B5EF4-FFF2-40B4-BE49-F238E27FC236}">
              <a16:creationId xmlns:a16="http://schemas.microsoft.com/office/drawing/2014/main" id="{00000000-0008-0000-0000-000001340000}"/>
            </a:ext>
          </a:extLst>
        </xdr:cNvPr>
        <xdr:cNvSpPr txBox="1">
          <a:spLocks noChangeArrowheads="1"/>
        </xdr:cNvSpPr>
      </xdr:nvSpPr>
      <xdr:spPr bwMode="auto">
        <a:xfrm>
          <a:off x="6096000" y="76200"/>
          <a:ext cx="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13314" name="Text Box 2">
          <a:extLst>
            <a:ext uri="{FF2B5EF4-FFF2-40B4-BE49-F238E27FC236}">
              <a16:creationId xmlns:a16="http://schemas.microsoft.com/office/drawing/2014/main" id="{00000000-0008-0000-0000-000002340000}"/>
            </a:ext>
          </a:extLst>
        </xdr:cNvPr>
        <xdr:cNvSpPr txBox="1">
          <a:spLocks noChangeArrowheads="1"/>
        </xdr:cNvSpPr>
      </xdr:nvSpPr>
      <xdr:spPr bwMode="auto">
        <a:xfrm>
          <a:off x="0" y="4905375"/>
          <a:ext cx="60960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800" b="1" i="1" u="none" strike="noStrike" baseline="0">
              <a:solidFill>
                <a:srgbClr val="000000"/>
              </a:solidFill>
              <a:latin typeface="Arial"/>
              <a:cs typeface="Arial"/>
            </a:rPr>
            <a:t>NOTA: 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(1)- Los importes corresponden a la ejecución Consolidada con criterios de SEC-95, agregando los datos de Diputación Foral de Álava, sus Organismos Autónomos, las Empresas de no Mercado , las Fundaciones con mayoria y el Consorcio S.E.I.S. de Ayala.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(2) - Los importes corresponden al Presupuesto Consolidado agregando los datos de Diputación Foral de Álava, sus Organismos Autónomos y las empresas de No Mercado.</a:t>
          </a:r>
        </a:p>
      </xdr:txBody>
    </xdr:sp>
    <xdr:clientData/>
  </xdr:twoCellAnchor>
  <xdr:twoCellAnchor>
    <xdr:from>
      <xdr:col>1</xdr:col>
      <xdr:colOff>371475</xdr:colOff>
      <xdr:row>6</xdr:row>
      <xdr:rowOff>85725</xdr:rowOff>
    </xdr:from>
    <xdr:to>
      <xdr:col>3</xdr:col>
      <xdr:colOff>1238250</xdr:colOff>
      <xdr:row>10</xdr:row>
      <xdr:rowOff>200025</xdr:rowOff>
    </xdr:to>
    <xdr:sp macro="" textlink="">
      <xdr:nvSpPr>
        <xdr:cNvPr id="13315" name="Texto 19">
          <a:extLst>
            <a:ext uri="{FF2B5EF4-FFF2-40B4-BE49-F238E27FC236}">
              <a16:creationId xmlns:a16="http://schemas.microsoft.com/office/drawing/2014/main" id="{00000000-0008-0000-0000-000003340000}"/>
            </a:ext>
          </a:extLst>
        </xdr:cNvPr>
        <xdr:cNvSpPr txBox="1">
          <a:spLocks noChangeArrowheads="1"/>
        </xdr:cNvSpPr>
      </xdr:nvSpPr>
      <xdr:spPr bwMode="auto">
        <a:xfrm>
          <a:off x="552450" y="857250"/>
          <a:ext cx="6829425" cy="685800"/>
        </a:xfrm>
        <a:prstGeom prst="rect">
          <a:avLst/>
        </a:prstGeom>
        <a:solidFill>
          <a:schemeClr val="bg1">
            <a:lumMod val="85000"/>
          </a:scheme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AURREKONTU EGONKORTASUNA SEC / ESTABILIDAD PRESUPUESTARIA SEC </a:t>
          </a:r>
        </a:p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2025EKO LIKIDAZIOA / LIQUIDACIÓN 2025</a:t>
          </a:r>
        </a:p>
      </xdr:txBody>
    </xdr:sp>
    <xdr:clientData/>
  </xdr:twoCellAnchor>
  <xdr:twoCellAnchor>
    <xdr:from>
      <xdr:col>1</xdr:col>
      <xdr:colOff>333375</xdr:colOff>
      <xdr:row>0</xdr:row>
      <xdr:rowOff>28575</xdr:rowOff>
    </xdr:from>
    <xdr:to>
      <xdr:col>1</xdr:col>
      <xdr:colOff>2381250</xdr:colOff>
      <xdr:row>4</xdr:row>
      <xdr:rowOff>114300</xdr:rowOff>
    </xdr:to>
    <xdr:pic>
      <xdr:nvPicPr>
        <xdr:cNvPr id="50785" name="Picture 4">
          <a:extLst>
            <a:ext uri="{FF2B5EF4-FFF2-40B4-BE49-F238E27FC236}">
              <a16:creationId xmlns:a16="http://schemas.microsoft.com/office/drawing/2014/main" id="{00000000-0008-0000-0000-000061C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28575"/>
          <a:ext cx="20478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1076325</xdr:colOff>
      <xdr:row>0</xdr:row>
      <xdr:rowOff>19050</xdr:rowOff>
    </xdr:from>
    <xdr:to>
      <xdr:col>4</xdr:col>
      <xdr:colOff>885825</xdr:colOff>
      <xdr:row>4</xdr:row>
      <xdr:rowOff>85725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5972175" y="19050"/>
          <a:ext cx="230505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361950</xdr:colOff>
      <xdr:row>0</xdr:row>
      <xdr:rowOff>95250</xdr:rowOff>
    </xdr:from>
    <xdr:to>
      <xdr:col>9</xdr:col>
      <xdr:colOff>695325</xdr:colOff>
      <xdr:row>4</xdr:row>
      <xdr:rowOff>85725</xdr:rowOff>
    </xdr:to>
    <xdr:sp macro="" textlink="">
      <xdr:nvSpPr>
        <xdr:cNvPr id="7170" name="Text Box 2">
          <a:extLst>
            <a:ext uri="{FF2B5EF4-FFF2-40B4-BE49-F238E27FC236}">
              <a16:creationId xmlns:a16="http://schemas.microsoft.com/office/drawing/2014/main" id="{00000000-0008-0000-0100-0000021C0000}"/>
            </a:ext>
          </a:extLst>
        </xdr:cNvPr>
        <xdr:cNvSpPr txBox="1">
          <a:spLocks noChangeArrowheads="1"/>
        </xdr:cNvSpPr>
      </xdr:nvSpPr>
      <xdr:spPr bwMode="auto">
        <a:xfrm>
          <a:off x="6629400" y="95250"/>
          <a:ext cx="295275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13</xdr:col>
      <xdr:colOff>0</xdr:colOff>
      <xdr:row>30</xdr:row>
      <xdr:rowOff>0</xdr:rowOff>
    </xdr:to>
    <xdr:sp macro="" textlink="">
      <xdr:nvSpPr>
        <xdr:cNvPr id="7172" name="Text Box 4">
          <a:extLst>
            <a:ext uri="{FF2B5EF4-FFF2-40B4-BE49-F238E27FC236}">
              <a16:creationId xmlns:a16="http://schemas.microsoft.com/office/drawing/2014/main" id="{00000000-0008-0000-0100-0000041C0000}"/>
            </a:ext>
          </a:extLst>
        </xdr:cNvPr>
        <xdr:cNvSpPr txBox="1">
          <a:spLocks noChangeArrowheads="1"/>
        </xdr:cNvSpPr>
      </xdr:nvSpPr>
      <xdr:spPr bwMode="auto">
        <a:xfrm>
          <a:off x="0" y="4905375"/>
          <a:ext cx="78486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800" b="1" i="1" u="none" strike="noStrike" baseline="0">
              <a:solidFill>
                <a:srgbClr val="000000"/>
              </a:solidFill>
              <a:latin typeface="Arial"/>
              <a:cs typeface="Arial"/>
            </a:rPr>
            <a:t>NOTA: 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(1)- Los importes corresponden a la ejecución Consolidada con criterios de SEC-95, agregando los datos de Diputación Foral de Álava, sus Organismos Autónomos, las Empresas de no Mercado , las Fundaciones con mayoria y el Consorcio S.E.I.S. de Ayala.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(2) - Los importes corresponden al Presupuesto Consolidado agregando los datos de Diputación Foral de Álava, sus Organismos Autónomos y las empresas de No Mercado.</a:t>
          </a:r>
        </a:p>
      </xdr:txBody>
    </xdr:sp>
    <xdr:clientData/>
  </xdr:twoCellAnchor>
  <xdr:twoCellAnchor>
    <xdr:from>
      <xdr:col>1</xdr:col>
      <xdr:colOff>161925</xdr:colOff>
      <xdr:row>6</xdr:row>
      <xdr:rowOff>0</xdr:rowOff>
    </xdr:from>
    <xdr:to>
      <xdr:col>9</xdr:col>
      <xdr:colOff>638175</xdr:colOff>
      <xdr:row>9</xdr:row>
      <xdr:rowOff>76200</xdr:rowOff>
    </xdr:to>
    <xdr:sp macro="" textlink="">
      <xdr:nvSpPr>
        <xdr:cNvPr id="7174" name="Texto 19">
          <a:extLst>
            <a:ext uri="{FF2B5EF4-FFF2-40B4-BE49-F238E27FC236}">
              <a16:creationId xmlns:a16="http://schemas.microsoft.com/office/drawing/2014/main" id="{00000000-0008-0000-0100-0000061C0000}"/>
            </a:ext>
          </a:extLst>
        </xdr:cNvPr>
        <xdr:cNvSpPr txBox="1">
          <a:spLocks noChangeArrowheads="1"/>
        </xdr:cNvSpPr>
      </xdr:nvSpPr>
      <xdr:spPr bwMode="auto">
        <a:xfrm>
          <a:off x="390525" y="866775"/>
          <a:ext cx="9134475" cy="561975"/>
        </a:xfrm>
        <a:prstGeom prst="rect">
          <a:avLst/>
        </a:prstGeom>
        <a:solidFill>
          <a:schemeClr val="bg1">
            <a:lumMod val="85000"/>
          </a:scheme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36576" rIns="36576" bIns="36576" anchor="ctr" upright="1"/>
        <a:lstStyle/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AURREKONTU EGONKORTASUNA SEC / ESTABILIDAD PRESUPUESTARIA SEC </a:t>
          </a:r>
          <a:endParaRPr lang="es-ES">
            <a:effectLst/>
            <a:latin typeface="Comic Sans MS" panose="030F0702030302020204" pitchFamily="66" charset="0"/>
          </a:endParaRPr>
        </a:p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2025EKO LIKIDAZIOA / LIQUIDACIÓN 2025</a:t>
          </a:r>
          <a:endParaRPr lang="es-ES">
            <a:effectLst/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0</xdr:col>
      <xdr:colOff>76200</xdr:colOff>
      <xdr:row>0</xdr:row>
      <xdr:rowOff>28575</xdr:rowOff>
    </xdr:from>
    <xdr:to>
      <xdr:col>1</xdr:col>
      <xdr:colOff>1943100</xdr:colOff>
      <xdr:row>4</xdr:row>
      <xdr:rowOff>114300</xdr:rowOff>
    </xdr:to>
    <xdr:pic>
      <xdr:nvPicPr>
        <xdr:cNvPr id="53531" name="Picture 12">
          <a:extLst>
            <a:ext uri="{FF2B5EF4-FFF2-40B4-BE49-F238E27FC236}">
              <a16:creationId xmlns:a16="http://schemas.microsoft.com/office/drawing/2014/main" id="{00000000-0008-0000-0100-00001BD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20955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8194" name="Text Box 2">
          <a:extLst>
            <a:ext uri="{FF2B5EF4-FFF2-40B4-BE49-F238E27FC236}">
              <a16:creationId xmlns:a16="http://schemas.microsoft.com/office/drawing/2014/main" id="{00000000-0008-0000-0500-000002200000}"/>
            </a:ext>
          </a:extLst>
        </xdr:cNvPr>
        <xdr:cNvSpPr txBox="1">
          <a:spLocks noChangeArrowheads="1"/>
        </xdr:cNvSpPr>
      </xdr:nvSpPr>
      <xdr:spPr bwMode="auto">
        <a:xfrm>
          <a:off x="0" y="7362825"/>
          <a:ext cx="91440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800" b="1" i="1" u="none" strike="noStrike" baseline="0">
              <a:solidFill>
                <a:srgbClr val="000000"/>
              </a:solidFill>
              <a:latin typeface="Arial"/>
              <a:cs typeface="Arial"/>
            </a:rPr>
            <a:t>NOTA: 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(1)- Los importes corresponden a la ejecución Consolidada con criterios de SEC-95, agregando los datos de Diputación Foral de Álava, sus Organismos Autónomos, las Empresas de no Mercado , las Fundaciones con mayoria y el Consorcio S.E.I.S. de Ayala.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(2) - Los importes corresponden al Presupuesto Consolidado agregando los datos de Diputación Foral de Álava, sus Organismos Autónomos y las empresas de No Mercado.</a:t>
          </a:r>
        </a:p>
      </xdr:txBody>
    </xdr:sp>
    <xdr:clientData/>
  </xdr:twoCellAnchor>
  <xdr:twoCellAnchor>
    <xdr:from>
      <xdr:col>1</xdr:col>
      <xdr:colOff>1438275</xdr:colOff>
      <xdr:row>5</xdr:row>
      <xdr:rowOff>9525</xdr:rowOff>
    </xdr:from>
    <xdr:to>
      <xdr:col>7</xdr:col>
      <xdr:colOff>276225</xdr:colOff>
      <xdr:row>9</xdr:row>
      <xdr:rowOff>57150</xdr:rowOff>
    </xdr:to>
    <xdr:sp macro="" textlink="">
      <xdr:nvSpPr>
        <xdr:cNvPr id="8195" name="Texto 19">
          <a:extLst>
            <a:ext uri="{FF2B5EF4-FFF2-40B4-BE49-F238E27FC236}">
              <a16:creationId xmlns:a16="http://schemas.microsoft.com/office/drawing/2014/main" id="{00000000-0008-0000-0500-000003200000}"/>
            </a:ext>
          </a:extLst>
        </xdr:cNvPr>
        <xdr:cNvSpPr txBox="1">
          <a:spLocks noChangeArrowheads="1"/>
        </xdr:cNvSpPr>
      </xdr:nvSpPr>
      <xdr:spPr bwMode="auto">
        <a:xfrm>
          <a:off x="1762125" y="723900"/>
          <a:ext cx="5715000" cy="619125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AURREKONTU EGONKORTASUNA EKS / ESTABILIDAD PRESUPUESTARIA SEC</a:t>
          </a:r>
        </a:p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2025EKO LIKIDAZIOA / LIQUIDACIÓN 2025</a:t>
          </a:r>
          <a:endParaRPr lang="es-ES" sz="1100">
            <a:effectLst/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0</xdr:col>
      <xdr:colOff>47625</xdr:colOff>
      <xdr:row>0</xdr:row>
      <xdr:rowOff>47625</xdr:rowOff>
    </xdr:from>
    <xdr:to>
      <xdr:col>1</xdr:col>
      <xdr:colOff>1819275</xdr:colOff>
      <xdr:row>4</xdr:row>
      <xdr:rowOff>133350</xdr:rowOff>
    </xdr:to>
    <xdr:pic>
      <xdr:nvPicPr>
        <xdr:cNvPr id="54555" name="Picture 4">
          <a:extLst>
            <a:ext uri="{FF2B5EF4-FFF2-40B4-BE49-F238E27FC236}">
              <a16:creationId xmlns:a16="http://schemas.microsoft.com/office/drawing/2014/main" id="{00000000-0008-0000-0500-00001BD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7625"/>
          <a:ext cx="20955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457200</xdr:colOff>
      <xdr:row>0</xdr:row>
      <xdr:rowOff>66675</xdr:rowOff>
    </xdr:from>
    <xdr:to>
      <xdr:col>9</xdr:col>
      <xdr:colOff>47625</xdr:colOff>
      <xdr:row>4</xdr:row>
      <xdr:rowOff>133350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A76FE5B-5836-4267-9652-AE5BB862151B}"/>
            </a:ext>
          </a:extLst>
        </xdr:cNvPr>
        <xdr:cNvSpPr txBox="1">
          <a:spLocks noChangeArrowheads="1"/>
        </xdr:cNvSpPr>
      </xdr:nvSpPr>
      <xdr:spPr bwMode="auto">
        <a:xfrm>
          <a:off x="7658100" y="66675"/>
          <a:ext cx="22860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0</xdr:row>
      <xdr:rowOff>95250</xdr:rowOff>
    </xdr:from>
    <xdr:to>
      <xdr:col>7</xdr:col>
      <xdr:colOff>857250</xdr:colOff>
      <xdr:row>5</xdr:row>
      <xdr:rowOff>19050</xdr:rowOff>
    </xdr:to>
    <xdr:sp macro="" textlink="">
      <xdr:nvSpPr>
        <xdr:cNvPr id="9217" name="Text Box 1">
          <a:extLst>
            <a:ext uri="{FF2B5EF4-FFF2-40B4-BE49-F238E27FC236}">
              <a16:creationId xmlns:a16="http://schemas.microsoft.com/office/drawing/2014/main" id="{00000000-0008-0000-0600-000001240000}"/>
            </a:ext>
          </a:extLst>
        </xdr:cNvPr>
        <xdr:cNvSpPr txBox="1">
          <a:spLocks noChangeArrowheads="1"/>
        </xdr:cNvSpPr>
      </xdr:nvSpPr>
      <xdr:spPr bwMode="auto">
        <a:xfrm>
          <a:off x="6981825" y="95250"/>
          <a:ext cx="244792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57150</xdr:colOff>
      <xdr:row>0</xdr:row>
      <xdr:rowOff>19050</xdr:rowOff>
    </xdr:from>
    <xdr:to>
      <xdr:col>1</xdr:col>
      <xdr:colOff>1885950</xdr:colOff>
      <xdr:row>4</xdr:row>
      <xdr:rowOff>104775</xdr:rowOff>
    </xdr:to>
    <xdr:pic>
      <xdr:nvPicPr>
        <xdr:cNvPr id="55578" name="Picture 4">
          <a:extLst>
            <a:ext uri="{FF2B5EF4-FFF2-40B4-BE49-F238E27FC236}">
              <a16:creationId xmlns:a16="http://schemas.microsoft.com/office/drawing/2014/main" id="{00000000-0008-0000-0600-00001AD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9050"/>
          <a:ext cx="20955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1381125</xdr:colOff>
      <xdr:row>4</xdr:row>
      <xdr:rowOff>60961</xdr:rowOff>
    </xdr:from>
    <xdr:to>
      <xdr:col>6</xdr:col>
      <xdr:colOff>28575</xdr:colOff>
      <xdr:row>9</xdr:row>
      <xdr:rowOff>19051</xdr:rowOff>
    </xdr:to>
    <xdr:sp macro="" textlink="">
      <xdr:nvSpPr>
        <xdr:cNvPr id="9221" name="Texto 19">
          <a:extLst>
            <a:ext uri="{FF2B5EF4-FFF2-40B4-BE49-F238E27FC236}">
              <a16:creationId xmlns:a16="http://schemas.microsoft.com/office/drawing/2014/main" id="{00000000-0008-0000-0600-000005240000}"/>
            </a:ext>
          </a:extLst>
        </xdr:cNvPr>
        <xdr:cNvSpPr txBox="1">
          <a:spLocks noChangeArrowheads="1"/>
        </xdr:cNvSpPr>
      </xdr:nvSpPr>
      <xdr:spPr bwMode="auto">
        <a:xfrm>
          <a:off x="1655445" y="579121"/>
          <a:ext cx="6305550" cy="605790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AURREKONTU EGONKORTASUNA EKS / ESTABILIDAD PRESUPUESTARIA SEC</a:t>
          </a:r>
        </a:p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2025EKO LIKIDAZIOA / LIQUIDACIÓN 2025</a:t>
          </a:r>
          <a:endParaRPr lang="es-ES" sz="1100">
            <a:effectLst/>
            <a:latin typeface="Comic Sans MS" panose="030F0702030302020204" pitchFamily="66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J35"/>
  <sheetViews>
    <sheetView showGridLines="0" showZeros="0" tabSelected="1" workbookViewId="0"/>
  </sheetViews>
  <sheetFormatPr baseColWidth="10" defaultColWidth="11.42578125" defaultRowHeight="12.75" x14ac:dyDescent="0.2"/>
  <cols>
    <col min="1" max="1" width="1.140625" style="80" customWidth="1"/>
    <col min="2" max="2" width="1.7109375" style="80" customWidth="1"/>
    <col min="3" max="3" width="59.5703125" style="80" customWidth="1"/>
    <col min="4" max="4" width="16.85546875" style="80" customWidth="1"/>
    <col min="5" max="5" width="16" style="80" customWidth="1"/>
    <col min="6" max="6" width="15.42578125" style="80" customWidth="1"/>
    <col min="7" max="7" width="15" style="80" customWidth="1"/>
    <col min="8" max="8" width="16.42578125" style="80" customWidth="1"/>
    <col min="9" max="9" width="1.7109375" style="80" customWidth="1"/>
    <col min="10" max="10" width="18.42578125" style="80" bestFit="1" customWidth="1"/>
    <col min="11" max="16384" width="11.42578125" style="80"/>
  </cols>
  <sheetData>
    <row r="1" spans="2:10" s="75" customFormat="1" ht="55.5" customHeight="1" x14ac:dyDescent="0.2">
      <c r="B1" s="74"/>
    </row>
    <row r="2" spans="2:10" s="78" customFormat="1" ht="22.5" customHeight="1" x14ac:dyDescent="0.2">
      <c r="B2" s="76"/>
      <c r="C2" s="77"/>
      <c r="D2" s="77"/>
      <c r="E2" s="77"/>
      <c r="F2" s="77"/>
      <c r="G2" s="77"/>
      <c r="H2" s="77"/>
    </row>
    <row r="3" spans="2:10" s="78" customFormat="1" x14ac:dyDescent="0.2">
      <c r="B3" s="76"/>
      <c r="C3" s="77"/>
      <c r="D3" s="77"/>
      <c r="E3" s="77"/>
      <c r="F3" s="77"/>
      <c r="G3" s="77"/>
      <c r="H3" s="77"/>
    </row>
    <row r="4" spans="2:10" s="78" customFormat="1" x14ac:dyDescent="0.2">
      <c r="B4" s="76"/>
      <c r="C4" s="77"/>
      <c r="D4" s="77"/>
      <c r="E4" s="77"/>
      <c r="F4" s="77"/>
      <c r="G4" s="77"/>
      <c r="H4" s="77"/>
    </row>
    <row r="5" spans="2:10" s="78" customFormat="1" x14ac:dyDescent="0.2">
      <c r="B5" s="76"/>
      <c r="C5" s="77"/>
      <c r="D5" s="77"/>
      <c r="E5" s="77"/>
      <c r="F5" s="77"/>
      <c r="G5" s="77"/>
      <c r="H5" s="77"/>
    </row>
    <row r="6" spans="2:10" s="78" customFormat="1" x14ac:dyDescent="0.2">
      <c r="B6" s="76"/>
      <c r="C6" s="77"/>
      <c r="D6" s="77"/>
      <c r="E6" s="77"/>
      <c r="F6" s="77"/>
      <c r="G6" s="77"/>
      <c r="H6" s="77"/>
    </row>
    <row r="7" spans="2:10" s="78" customFormat="1" x14ac:dyDescent="0.2">
      <c r="B7" s="76"/>
      <c r="C7" s="77"/>
      <c r="D7" s="77"/>
      <c r="E7" s="77"/>
      <c r="F7" s="77"/>
      <c r="G7" s="77"/>
      <c r="H7" s="77"/>
    </row>
    <row r="8" spans="2:10" s="78" customFormat="1" x14ac:dyDescent="0.2">
      <c r="B8" s="76"/>
      <c r="C8" s="77"/>
      <c r="D8" s="77"/>
      <c r="E8" s="77"/>
      <c r="F8" s="77"/>
      <c r="G8" s="77"/>
      <c r="H8" s="77"/>
    </row>
    <row r="9" spans="2:10" s="78" customFormat="1" x14ac:dyDescent="0.2">
      <c r="B9" s="76"/>
      <c r="C9" s="77"/>
      <c r="D9" s="77"/>
      <c r="E9" s="77"/>
      <c r="F9" s="77"/>
      <c r="G9" s="77"/>
      <c r="H9" s="77"/>
    </row>
    <row r="10" spans="2:10" s="78" customFormat="1" ht="14.25" customHeight="1" x14ac:dyDescent="0.2">
      <c r="B10" s="76"/>
      <c r="C10" s="77"/>
      <c r="D10" s="77"/>
      <c r="E10" s="77"/>
      <c r="F10" s="77"/>
      <c r="G10" s="77"/>
      <c r="H10" s="77"/>
    </row>
    <row r="11" spans="2:10" s="78" customFormat="1" ht="10.5" customHeight="1" x14ac:dyDescent="0.2">
      <c r="B11" s="76"/>
      <c r="C11" s="77"/>
      <c r="D11" s="77"/>
      <c r="E11" s="77"/>
      <c r="F11" s="77"/>
      <c r="G11" s="77"/>
      <c r="H11" s="77"/>
    </row>
    <row r="12" spans="2:10" ht="39" x14ac:dyDescent="0.2">
      <c r="B12" s="91" t="s">
        <v>100</v>
      </c>
      <c r="C12" s="79"/>
      <c r="D12" s="79"/>
      <c r="E12" s="79"/>
      <c r="F12" s="79"/>
      <c r="G12" s="79"/>
      <c r="H12" s="79"/>
    </row>
    <row r="13" spans="2:10" x14ac:dyDescent="0.2">
      <c r="D13" s="81"/>
      <c r="E13" s="81"/>
      <c r="F13" s="81"/>
      <c r="G13" s="81"/>
      <c r="H13" s="199">
        <f>+'Total Consolidado'!E13</f>
        <v>0</v>
      </c>
    </row>
    <row r="14" spans="2:10" s="117" customFormat="1" ht="86.25" customHeight="1" x14ac:dyDescent="0.2">
      <c r="B14" s="267"/>
      <c r="C14" s="268" t="s">
        <v>44</v>
      </c>
      <c r="D14" s="269" t="s">
        <v>64</v>
      </c>
      <c r="E14" s="269" t="s">
        <v>65</v>
      </c>
      <c r="F14" s="269" t="s">
        <v>72</v>
      </c>
      <c r="G14" s="269" t="s">
        <v>73</v>
      </c>
      <c r="H14" s="286" t="s">
        <v>84</v>
      </c>
    </row>
    <row r="15" spans="2:10" s="273" customFormat="1" ht="20.100000000000001" customHeight="1" x14ac:dyDescent="0.2">
      <c r="B15" s="270"/>
      <c r="C15" s="271" t="s">
        <v>45</v>
      </c>
      <c r="D15" s="272">
        <v>3340654219.48</v>
      </c>
      <c r="E15" s="272">
        <v>3287500537.7800002</v>
      </c>
      <c r="F15" s="272">
        <v>-22184144.149999924</v>
      </c>
      <c r="G15" s="272"/>
      <c r="H15" s="287">
        <v>30969537.550000001</v>
      </c>
      <c r="J15" s="274"/>
    </row>
    <row r="16" spans="2:10" s="273" customFormat="1" ht="20.100000000000001" customHeight="1" x14ac:dyDescent="0.2">
      <c r="B16" s="270"/>
      <c r="C16" s="271" t="s">
        <v>96</v>
      </c>
      <c r="D16" s="272">
        <v>266711326.16</v>
      </c>
      <c r="E16" s="272">
        <v>265996614.47</v>
      </c>
      <c r="F16" s="272">
        <v>-3507659.290000001</v>
      </c>
      <c r="G16" s="272"/>
      <c r="H16" s="287">
        <v>-2792947.6</v>
      </c>
      <c r="J16" s="275"/>
    </row>
    <row r="17" spans="2:10" s="273" customFormat="1" ht="20.100000000000001" customHeight="1" x14ac:dyDescent="0.2">
      <c r="B17" s="270"/>
      <c r="C17" s="271" t="s">
        <v>46</v>
      </c>
      <c r="D17" s="272">
        <v>7036228.5</v>
      </c>
      <c r="E17" s="272">
        <v>7037026.5000000009</v>
      </c>
      <c r="F17" s="272">
        <v>-131624.18000000017</v>
      </c>
      <c r="G17" s="272"/>
      <c r="H17" s="287">
        <v>-132422.18</v>
      </c>
      <c r="J17" s="275"/>
    </row>
    <row r="18" spans="2:10" s="273" customFormat="1" ht="20.100000000000001" customHeight="1" x14ac:dyDescent="0.2">
      <c r="B18" s="270"/>
      <c r="C18" s="271" t="s">
        <v>55</v>
      </c>
      <c r="D18" s="272">
        <v>16507721.780000001</v>
      </c>
      <c r="E18" s="272">
        <v>16433985.83</v>
      </c>
      <c r="F18" s="272">
        <v>-391701.15</v>
      </c>
      <c r="G18" s="272"/>
      <c r="H18" s="287">
        <v>-317965.2</v>
      </c>
      <c r="J18" s="275"/>
    </row>
    <row r="19" spans="2:10" s="273" customFormat="1" ht="20.100000000000001" customHeight="1" x14ac:dyDescent="0.2">
      <c r="B19" s="276"/>
      <c r="C19" s="277" t="s">
        <v>56</v>
      </c>
      <c r="D19" s="278">
        <v>5747186.3499999996</v>
      </c>
      <c r="E19" s="278">
        <v>3518975.3599999994</v>
      </c>
      <c r="F19" s="278"/>
      <c r="G19" s="278"/>
      <c r="H19" s="287">
        <v>2228210.9900000002</v>
      </c>
      <c r="J19" s="275"/>
    </row>
    <row r="20" spans="2:10" s="273" customFormat="1" ht="20.100000000000001" customHeight="1" x14ac:dyDescent="0.2">
      <c r="B20" s="270"/>
      <c r="C20" s="271" t="s">
        <v>47</v>
      </c>
      <c r="D20" s="272">
        <v>26384682.379999999</v>
      </c>
      <c r="E20" s="272">
        <v>26367152.589999996</v>
      </c>
      <c r="F20" s="272"/>
      <c r="G20" s="272"/>
      <c r="H20" s="287">
        <v>17529.79</v>
      </c>
      <c r="J20" s="275"/>
    </row>
    <row r="21" spans="2:10" s="273" customFormat="1" ht="20.100000000000001" customHeight="1" x14ac:dyDescent="0.2">
      <c r="B21" s="270"/>
      <c r="C21" s="271" t="s">
        <v>48</v>
      </c>
      <c r="D21" s="272">
        <v>27097663.690000001</v>
      </c>
      <c r="E21" s="272">
        <v>26619502.169999998</v>
      </c>
      <c r="F21" s="272"/>
      <c r="G21" s="272"/>
      <c r="H21" s="287">
        <v>478161.52</v>
      </c>
      <c r="J21" s="275"/>
    </row>
    <row r="22" spans="2:10" s="273" customFormat="1" ht="20.100000000000001" customHeight="1" x14ac:dyDescent="0.2">
      <c r="B22" s="270"/>
      <c r="C22" s="271" t="s">
        <v>89</v>
      </c>
      <c r="D22" s="272">
        <v>1099449.8999999999</v>
      </c>
      <c r="E22" s="272">
        <v>1103317.0900000001</v>
      </c>
      <c r="F22" s="272"/>
      <c r="G22" s="272"/>
      <c r="H22" s="287">
        <v>-3867.19</v>
      </c>
      <c r="J22" s="275"/>
    </row>
    <row r="23" spans="2:10" s="273" customFormat="1" ht="20.100000000000001" customHeight="1" x14ac:dyDescent="0.2">
      <c r="B23" s="279"/>
      <c r="C23" s="271" t="s">
        <v>87</v>
      </c>
      <c r="D23" s="280">
        <v>14793.14</v>
      </c>
      <c r="E23" s="280">
        <v>9647.17</v>
      </c>
      <c r="F23" s="280"/>
      <c r="G23" s="280"/>
      <c r="H23" s="288">
        <v>5145.97</v>
      </c>
      <c r="J23" s="275"/>
    </row>
    <row r="24" spans="2:10" s="273" customFormat="1" ht="20.100000000000001" customHeight="1" x14ac:dyDescent="0.2">
      <c r="B24" s="279"/>
      <c r="C24" s="271" t="s">
        <v>90</v>
      </c>
      <c r="D24" s="280">
        <v>2940396.78</v>
      </c>
      <c r="E24" s="280">
        <v>2962959.1100000003</v>
      </c>
      <c r="F24" s="280"/>
      <c r="G24" s="280"/>
      <c r="H24" s="287">
        <v>-22562.33</v>
      </c>
      <c r="J24" s="275"/>
    </row>
    <row r="25" spans="2:10" s="273" customFormat="1" ht="20.100000000000001" customHeight="1" x14ac:dyDescent="0.2">
      <c r="B25" s="297"/>
      <c r="C25" s="271" t="s">
        <v>50</v>
      </c>
      <c r="D25" s="298">
        <v>5155817.95</v>
      </c>
      <c r="E25" s="280">
        <v>5249478.0699999994</v>
      </c>
      <c r="F25" s="298"/>
      <c r="G25" s="298"/>
      <c r="H25" s="288">
        <v>-93660.12</v>
      </c>
      <c r="J25" s="275"/>
    </row>
    <row r="26" spans="2:10" s="273" customFormat="1" ht="20.100000000000001" customHeight="1" x14ac:dyDescent="0.2">
      <c r="B26" s="279"/>
      <c r="C26" s="281" t="s">
        <v>49</v>
      </c>
      <c r="D26" s="280">
        <v>2093471.0100000002</v>
      </c>
      <c r="E26" s="280">
        <v>2735132.0500000003</v>
      </c>
      <c r="F26" s="280"/>
      <c r="G26" s="280"/>
      <c r="H26" s="288">
        <v>-641661.04</v>
      </c>
      <c r="J26" s="275"/>
    </row>
    <row r="27" spans="2:10" s="273" customFormat="1" ht="20.100000000000001" customHeight="1" x14ac:dyDescent="0.2">
      <c r="B27" s="279"/>
      <c r="C27" s="281" t="s">
        <v>51</v>
      </c>
      <c r="D27" s="280">
        <v>2419400.6800000002</v>
      </c>
      <c r="E27" s="280">
        <v>2579044.64</v>
      </c>
      <c r="F27" s="280"/>
      <c r="G27" s="280"/>
      <c r="H27" s="288">
        <v>-159643.96</v>
      </c>
      <c r="J27" s="275"/>
    </row>
    <row r="28" spans="2:10" s="273" customFormat="1" ht="20.100000000000001" customHeight="1" x14ac:dyDescent="0.2">
      <c r="B28" s="297"/>
      <c r="C28" s="271" t="s">
        <v>53</v>
      </c>
      <c r="D28" s="280">
        <v>856600.72</v>
      </c>
      <c r="E28" s="280">
        <v>848639.5</v>
      </c>
      <c r="F28" s="298"/>
      <c r="G28" s="298"/>
      <c r="H28" s="288">
        <v>7961.22</v>
      </c>
      <c r="J28" s="275"/>
    </row>
    <row r="29" spans="2:10" s="273" customFormat="1" ht="20.100000000000001" customHeight="1" thickBot="1" x14ac:dyDescent="0.25">
      <c r="B29" s="279"/>
      <c r="C29" s="281" t="s">
        <v>95</v>
      </c>
      <c r="D29" s="280">
        <v>1827882.35</v>
      </c>
      <c r="E29" s="280">
        <v>2291054.69</v>
      </c>
      <c r="F29" s="280"/>
      <c r="G29" s="280"/>
      <c r="H29" s="288">
        <v>-463172.34</v>
      </c>
      <c r="J29" s="275"/>
    </row>
    <row r="30" spans="2:10" s="273" customFormat="1" ht="45" customHeight="1" thickTop="1" thickBot="1" x14ac:dyDescent="0.25">
      <c r="B30" s="282"/>
      <c r="C30" s="283" t="s">
        <v>103</v>
      </c>
      <c r="D30" s="284">
        <v>3706546840.8699999</v>
      </c>
      <c r="E30" s="284">
        <v>3651253067.0200009</v>
      </c>
      <c r="F30" s="284">
        <v>-26215128.769999921</v>
      </c>
      <c r="G30" s="284">
        <v>0</v>
      </c>
      <c r="H30" s="285">
        <v>29078645.079999998</v>
      </c>
      <c r="J30" s="275"/>
    </row>
    <row r="31" spans="2:10" s="83" customFormat="1" ht="20.100000000000001" customHeight="1" thickTop="1" thickBot="1" x14ac:dyDescent="0.25">
      <c r="B31" s="82"/>
      <c r="C31" s="92"/>
      <c r="D31" s="93"/>
      <c r="E31" s="93"/>
      <c r="F31" s="93"/>
      <c r="G31" s="93"/>
      <c r="H31" s="94"/>
      <c r="J31" s="84"/>
    </row>
    <row r="32" spans="2:10" s="83" customFormat="1" ht="27.75" customHeight="1" thickTop="1" thickBot="1" x14ac:dyDescent="0.25">
      <c r="B32" s="318" t="s">
        <v>99</v>
      </c>
      <c r="C32" s="319"/>
      <c r="D32" s="85">
        <v>3330245132.1800008</v>
      </c>
      <c r="E32" s="85">
        <v>3311734842.46</v>
      </c>
      <c r="F32" s="85">
        <v>-23011335.110000342</v>
      </c>
      <c r="G32" s="85"/>
      <c r="H32" s="86">
        <v>-4501045.3899995983</v>
      </c>
      <c r="J32" s="84"/>
    </row>
    <row r="33" spans="2:8" s="87" customFormat="1" ht="15.75" thickTop="1" x14ac:dyDescent="0.25">
      <c r="C33" s="88"/>
      <c r="D33" s="89"/>
      <c r="E33" s="89"/>
      <c r="F33" s="89"/>
      <c r="G33" s="89"/>
      <c r="H33" s="89"/>
    </row>
    <row r="34" spans="2:8" s="78" customFormat="1" ht="24.95" customHeight="1" x14ac:dyDescent="0.2">
      <c r="B34" s="80"/>
      <c r="C34" s="80"/>
      <c r="D34" s="90"/>
      <c r="E34" s="90"/>
      <c r="F34" s="90"/>
      <c r="G34" s="90"/>
      <c r="H34" s="90"/>
    </row>
    <row r="35" spans="2:8" s="78" customFormat="1" ht="24.95" customHeight="1" x14ac:dyDescent="0.25">
      <c r="B35" s="80"/>
      <c r="C35" s="88"/>
      <c r="D35" s="90"/>
      <c r="E35" s="90"/>
      <c r="F35" s="90"/>
      <c r="G35" s="90"/>
      <c r="H35" s="90"/>
    </row>
  </sheetData>
  <mergeCells count="1">
    <mergeCell ref="B32:C32"/>
  </mergeCells>
  <printOptions horizontalCentered="1"/>
  <pageMargins left="0.19685039370078741" right="0.19685039370078741" top="0.19685039370078741" bottom="0.39370078740157483" header="0" footer="0.19685039370078741"/>
  <pageSetup paperSize="8" orientation="landscape" r:id="rId1"/>
  <headerFooter alignWithMargins="0">
    <oddFooter>&amp;L&amp;"Arial,Cursiva"&amp;6&amp;F</oddFooter>
  </headerFooter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6:I56"/>
  <sheetViews>
    <sheetView showGridLines="0" showZeros="0" zoomScaleNormal="100" workbookViewId="0"/>
  </sheetViews>
  <sheetFormatPr baseColWidth="10" defaultColWidth="11.42578125" defaultRowHeight="11.25" x14ac:dyDescent="0.2"/>
  <cols>
    <col min="1" max="1" width="11.42578125" style="2"/>
    <col min="2" max="2" width="3.42578125" style="2" customWidth="1"/>
    <col min="3" max="3" width="72.85546875" style="2" customWidth="1"/>
    <col min="4" max="5" width="18.7109375" style="2" customWidth="1"/>
    <col min="6" max="6" width="12.28515625" style="2" bestFit="1" customWidth="1"/>
    <col min="7" max="7" width="13.5703125" style="10" customWidth="1"/>
    <col min="8" max="8" width="19.7109375" style="2" bestFit="1" customWidth="1"/>
    <col min="9" max="16384" width="11.42578125" style="2"/>
  </cols>
  <sheetData>
    <row r="6" spans="2:8" ht="5.0999999999999996" customHeight="1" x14ac:dyDescent="0.2"/>
    <row r="11" spans="2:8" ht="15.75" x14ac:dyDescent="0.2">
      <c r="B11" s="7" t="s">
        <v>52</v>
      </c>
      <c r="C11" s="6"/>
      <c r="D11" s="6"/>
      <c r="E11" s="6"/>
    </row>
    <row r="12" spans="2:8" ht="15.75" x14ac:dyDescent="0.2">
      <c r="B12" s="7" t="s">
        <v>85</v>
      </c>
      <c r="C12" s="6"/>
      <c r="D12" s="6"/>
      <c r="E12" s="6"/>
    </row>
    <row r="13" spans="2:8" ht="12.75" x14ac:dyDescent="0.2">
      <c r="E13" s="289"/>
    </row>
    <row r="14" spans="2:8" ht="15" customHeight="1" x14ac:dyDescent="0.2">
      <c r="B14" s="4"/>
      <c r="C14" s="5"/>
      <c r="D14" s="185" t="s">
        <v>82</v>
      </c>
      <c r="E14" s="185"/>
    </row>
    <row r="15" spans="2:8" ht="18" customHeight="1" x14ac:dyDescent="0.2">
      <c r="B15" s="12"/>
      <c r="C15" s="13"/>
      <c r="D15" s="65">
        <v>2025</v>
      </c>
      <c r="E15" s="64">
        <v>2024</v>
      </c>
      <c r="H15" s="299"/>
    </row>
    <row r="16" spans="2:8" s="130" customFormat="1" ht="12.95" customHeight="1" x14ac:dyDescent="0.2">
      <c r="B16" s="161">
        <v>1</v>
      </c>
      <c r="C16" s="174" t="s">
        <v>5</v>
      </c>
      <c r="D16" s="314">
        <v>1569764794.1200001</v>
      </c>
      <c r="E16" s="176">
        <v>1436465765.25</v>
      </c>
      <c r="G16" s="142"/>
    </row>
    <row r="17" spans="2:7" s="130" customFormat="1" ht="12.95" customHeight="1" x14ac:dyDescent="0.2">
      <c r="B17" s="165">
        <v>2</v>
      </c>
      <c r="C17" s="178" t="s">
        <v>6</v>
      </c>
      <c r="D17" s="315">
        <v>1611422386.5899999</v>
      </c>
      <c r="E17" s="180">
        <v>1399995131.5300002</v>
      </c>
      <c r="G17" s="142"/>
    </row>
    <row r="18" spans="2:7" s="130" customFormat="1" ht="12.95" customHeight="1" x14ac:dyDescent="0.2">
      <c r="B18" s="165">
        <v>3</v>
      </c>
      <c r="C18" s="178" t="s">
        <v>7</v>
      </c>
      <c r="D18" s="315">
        <v>105933024.19999999</v>
      </c>
      <c r="E18" s="180">
        <v>102465774.03000002</v>
      </c>
      <c r="G18" s="142"/>
    </row>
    <row r="19" spans="2:7" s="130" customFormat="1" ht="12.95" customHeight="1" x14ac:dyDescent="0.2">
      <c r="B19" s="165">
        <v>4</v>
      </c>
      <c r="C19" s="178" t="s">
        <v>8</v>
      </c>
      <c r="D19" s="315">
        <v>388628504.00999999</v>
      </c>
      <c r="E19" s="180">
        <v>358496603.89999998</v>
      </c>
    </row>
    <row r="20" spans="2:7" s="130" customFormat="1" ht="12.95" customHeight="1" x14ac:dyDescent="0.2">
      <c r="B20" s="165">
        <v>5</v>
      </c>
      <c r="C20" s="178" t="s">
        <v>9</v>
      </c>
      <c r="D20" s="315">
        <v>10182737.559999999</v>
      </c>
      <c r="E20" s="180">
        <v>9660212.5500000007</v>
      </c>
    </row>
    <row r="21" spans="2:7" s="130" customFormat="1" ht="12.95" customHeight="1" x14ac:dyDescent="0.2">
      <c r="B21" s="165">
        <v>6</v>
      </c>
      <c r="C21" s="178" t="s">
        <v>10</v>
      </c>
      <c r="D21" s="315">
        <v>200519.35</v>
      </c>
      <c r="E21" s="180">
        <v>287817.12</v>
      </c>
    </row>
    <row r="22" spans="2:7" s="130" customFormat="1" ht="12.95" customHeight="1" thickBot="1" x14ac:dyDescent="0.25">
      <c r="B22" s="135">
        <v>7</v>
      </c>
      <c r="C22" s="136" t="s">
        <v>11</v>
      </c>
      <c r="D22" s="316">
        <v>20414875.040000003</v>
      </c>
      <c r="E22" s="148">
        <v>22873827.800000001</v>
      </c>
    </row>
    <row r="23" spans="2:7" s="1" customFormat="1" ht="20.100000000000001" customHeight="1" thickTop="1" thickBot="1" x14ac:dyDescent="0.25">
      <c r="B23" s="252" t="s">
        <v>79</v>
      </c>
      <c r="C23" s="253"/>
      <c r="D23" s="229">
        <f>SUM(D16:D22)</f>
        <v>3706546840.8699999</v>
      </c>
      <c r="E23" s="254">
        <f>SUM(E16:E22)</f>
        <v>3330245132.1800008</v>
      </c>
      <c r="G23" s="308">
        <f>+D23-3706546840.87</f>
        <v>0</v>
      </c>
    </row>
    <row r="24" spans="2:7" s="130" customFormat="1" ht="12.95" customHeight="1" thickTop="1" x14ac:dyDescent="0.2">
      <c r="B24" s="169">
        <v>1</v>
      </c>
      <c r="C24" s="182" t="s">
        <v>12</v>
      </c>
      <c r="D24" s="317">
        <v>218839728.95999998</v>
      </c>
      <c r="E24" s="183">
        <v>217539350.57000002</v>
      </c>
    </row>
    <row r="25" spans="2:7" s="130" customFormat="1" ht="12.95" customHeight="1" x14ac:dyDescent="0.2">
      <c r="B25" s="165">
        <v>2</v>
      </c>
      <c r="C25" s="178" t="s">
        <v>13</v>
      </c>
      <c r="D25" s="315">
        <v>231011125.52000001</v>
      </c>
      <c r="E25" s="180">
        <v>216014434.14999998</v>
      </c>
    </row>
    <row r="26" spans="2:7" s="130" customFormat="1" ht="12.95" customHeight="1" x14ac:dyDescent="0.2">
      <c r="B26" s="165">
        <v>3</v>
      </c>
      <c r="C26" s="178" t="s">
        <v>14</v>
      </c>
      <c r="D26" s="315">
        <v>8888226.6199999992</v>
      </c>
      <c r="E26" s="180">
        <v>9941531.3300000001</v>
      </c>
    </row>
    <row r="27" spans="2:7" s="130" customFormat="1" ht="12.95" customHeight="1" x14ac:dyDescent="0.2">
      <c r="B27" s="165">
        <v>4</v>
      </c>
      <c r="C27" s="178" t="s">
        <v>15</v>
      </c>
      <c r="D27" s="315">
        <v>3056434910.1800003</v>
      </c>
      <c r="E27" s="180">
        <v>2744582282.3899999</v>
      </c>
    </row>
    <row r="28" spans="2:7" s="130" customFormat="1" ht="12.95" customHeight="1" x14ac:dyDescent="0.2">
      <c r="B28" s="165">
        <v>6</v>
      </c>
      <c r="C28" s="178" t="s">
        <v>16</v>
      </c>
      <c r="D28" s="315">
        <v>84763031.669999987</v>
      </c>
      <c r="E28" s="180">
        <v>81221767.329999998</v>
      </c>
    </row>
    <row r="29" spans="2:7" s="130" customFormat="1" ht="12.95" customHeight="1" thickBot="1" x14ac:dyDescent="0.25">
      <c r="B29" s="135">
        <v>7</v>
      </c>
      <c r="C29" s="136" t="s">
        <v>11</v>
      </c>
      <c r="D29" s="316">
        <v>51316044.07</v>
      </c>
      <c r="E29" s="148">
        <v>42435476.689999998</v>
      </c>
    </row>
    <row r="30" spans="2:7" s="1" customFormat="1" ht="20.100000000000001" customHeight="1" thickTop="1" thickBot="1" x14ac:dyDescent="0.25">
      <c r="B30" s="266" t="s">
        <v>80</v>
      </c>
      <c r="C30" s="255"/>
      <c r="D30" s="231">
        <f>SUM(D24:D29)</f>
        <v>3651253067.0200005</v>
      </c>
      <c r="E30" s="256">
        <f>SUM(E24:E29)</f>
        <v>3311734842.46</v>
      </c>
    </row>
    <row r="31" spans="2:7" s="1" customFormat="1" ht="21.95" customHeight="1" thickTop="1" thickBot="1" x14ac:dyDescent="0.25">
      <c r="B31" s="9" t="s">
        <v>40</v>
      </c>
      <c r="C31" s="8"/>
      <c r="D31" s="66">
        <f>+D23-D30</f>
        <v>55293773.849999428</v>
      </c>
      <c r="E31" s="62">
        <f>+E23-E30</f>
        <v>18510289.720000744</v>
      </c>
      <c r="G31" s="73"/>
    </row>
    <row r="32" spans="2:7" ht="18" customHeight="1" thickTop="1" x14ac:dyDescent="0.2">
      <c r="B32" s="14" t="s">
        <v>22</v>
      </c>
      <c r="C32" s="300"/>
      <c r="D32" s="67"/>
      <c r="E32" s="63"/>
    </row>
    <row r="33" spans="1:9" s="130" customFormat="1" ht="12.95" customHeight="1" x14ac:dyDescent="0.2">
      <c r="B33" s="290" t="s">
        <v>69</v>
      </c>
      <c r="C33" s="174"/>
      <c r="D33" s="175">
        <v>-26519443.340000153</v>
      </c>
      <c r="E33" s="176">
        <v>-23024874.75999999</v>
      </c>
      <c r="G33" s="142"/>
    </row>
    <row r="34" spans="1:9" s="130" customFormat="1" ht="12.95" customHeight="1" x14ac:dyDescent="0.2">
      <c r="B34" s="177" t="s">
        <v>70</v>
      </c>
      <c r="C34" s="178"/>
      <c r="D34" s="179">
        <v>-7636697.2399997711</v>
      </c>
      <c r="E34" s="180">
        <v>6460463.8599996567</v>
      </c>
      <c r="F34" s="134"/>
      <c r="G34" s="142"/>
    </row>
    <row r="35" spans="1:9" s="130" customFormat="1" ht="12.95" customHeight="1" x14ac:dyDescent="0.2">
      <c r="B35" s="177" t="s">
        <v>71</v>
      </c>
      <c r="C35" s="178"/>
      <c r="D35" s="179">
        <v>-7559378.0899999999</v>
      </c>
      <c r="E35" s="180">
        <v>-7665801.1400000034</v>
      </c>
      <c r="G35" s="142"/>
      <c r="H35" s="134"/>
      <c r="I35" s="134"/>
    </row>
    <row r="36" spans="1:9" s="130" customFormat="1" ht="12.95" customHeight="1" x14ac:dyDescent="0.2">
      <c r="B36" s="177" t="s">
        <v>21</v>
      </c>
      <c r="C36" s="181"/>
      <c r="D36" s="179">
        <v>0</v>
      </c>
      <c r="E36" s="180">
        <v>0</v>
      </c>
      <c r="G36" s="142"/>
    </row>
    <row r="37" spans="1:9" s="130" customFormat="1" ht="12.95" customHeight="1" x14ac:dyDescent="0.2">
      <c r="B37" s="177" t="s">
        <v>20</v>
      </c>
      <c r="C37" s="178"/>
      <c r="D37" s="179">
        <v>0</v>
      </c>
      <c r="E37" s="180">
        <v>0</v>
      </c>
      <c r="G37" s="142"/>
    </row>
    <row r="38" spans="1:9" s="130" customFormat="1" ht="12.95" customHeight="1" x14ac:dyDescent="0.2">
      <c r="B38" s="177" t="s">
        <v>18</v>
      </c>
      <c r="C38" s="302"/>
      <c r="D38" s="179">
        <v>-1174291</v>
      </c>
      <c r="E38" s="180">
        <v>-2393140.5300000003</v>
      </c>
      <c r="G38" s="142"/>
      <c r="H38" s="142"/>
      <c r="I38" s="142"/>
    </row>
    <row r="39" spans="1:9" s="130" customFormat="1" ht="12.95" customHeight="1" x14ac:dyDescent="0.2">
      <c r="A39" s="313"/>
      <c r="B39" s="177" t="s">
        <v>91</v>
      </c>
      <c r="C39" s="179"/>
      <c r="D39" s="179">
        <v>14600037.939999996</v>
      </c>
      <c r="E39" s="180">
        <v>3164257.13</v>
      </c>
      <c r="G39" s="142"/>
      <c r="H39" s="296"/>
      <c r="I39" s="296"/>
    </row>
    <row r="40" spans="1:9" s="130" customFormat="1" ht="16.5" customHeight="1" x14ac:dyDescent="0.2">
      <c r="B40" s="292" t="s">
        <v>104</v>
      </c>
      <c r="D40" s="137">
        <v>-4033340.16</v>
      </c>
      <c r="E40" s="148"/>
      <c r="G40" s="142"/>
      <c r="H40" s="296"/>
      <c r="I40" s="296"/>
    </row>
    <row r="41" spans="1:9" s="130" customFormat="1" ht="16.5" customHeight="1" thickBot="1" x14ac:dyDescent="0.25">
      <c r="B41" s="292" t="s">
        <v>92</v>
      </c>
      <c r="C41" s="142"/>
      <c r="D41" s="137">
        <v>6107983.120000001</v>
      </c>
      <c r="E41" s="148">
        <v>447760.33</v>
      </c>
      <c r="G41" s="142"/>
    </row>
    <row r="42" spans="1:9" s="1" customFormat="1" ht="16.5" customHeight="1" thickTop="1" thickBot="1" x14ac:dyDescent="0.25">
      <c r="B42" s="257" t="s">
        <v>41</v>
      </c>
      <c r="C42" s="258"/>
      <c r="D42" s="235">
        <f>SUM(D33:D41)</f>
        <v>-26215128.769999929</v>
      </c>
      <c r="E42" s="259">
        <f>SUM(E33:E41)</f>
        <v>-23011335.110000342</v>
      </c>
      <c r="G42" s="73"/>
    </row>
    <row r="43" spans="1:9" s="1" customFormat="1" ht="6.75" customHeight="1" thickTop="1" thickBot="1" x14ac:dyDescent="0.25">
      <c r="B43" s="260"/>
      <c r="C43" s="261"/>
      <c r="D43" s="262"/>
      <c r="E43" s="263"/>
      <c r="G43" s="73"/>
    </row>
    <row r="44" spans="1:9" ht="33.75" customHeight="1" thickTop="1" x14ac:dyDescent="0.2">
      <c r="B44" s="264" t="s">
        <v>83</v>
      </c>
      <c r="C44" s="219"/>
      <c r="D44" s="220">
        <f>+D31+D42</f>
        <v>29078645.079999499</v>
      </c>
      <c r="E44" s="265">
        <f>+E31+E42</f>
        <v>-4501045.3899995983</v>
      </c>
    </row>
    <row r="45" spans="1:9" ht="5.0999999999999996" customHeight="1" x14ac:dyDescent="0.2"/>
    <row r="46" spans="1:9" x14ac:dyDescent="0.2">
      <c r="D46" s="3"/>
    </row>
    <row r="47" spans="1:9" x14ac:dyDescent="0.2">
      <c r="D47" s="38"/>
      <c r="E47" s="38"/>
      <c r="F47" s="39"/>
    </row>
    <row r="48" spans="1:9" x14ac:dyDescent="0.2">
      <c r="D48" s="10"/>
    </row>
    <row r="49" spans="3:5" x14ac:dyDescent="0.2">
      <c r="D49" s="10"/>
      <c r="E49" s="3"/>
    </row>
    <row r="50" spans="3:5" x14ac:dyDescent="0.2">
      <c r="C50" s="116"/>
      <c r="D50" s="10"/>
    </row>
    <row r="51" spans="3:5" x14ac:dyDescent="0.2">
      <c r="C51" s="116"/>
      <c r="D51" s="10"/>
      <c r="E51" s="3"/>
    </row>
    <row r="52" spans="3:5" x14ac:dyDescent="0.2">
      <c r="C52" s="116"/>
      <c r="D52" s="10"/>
    </row>
    <row r="53" spans="3:5" x14ac:dyDescent="0.2">
      <c r="C53" s="116"/>
      <c r="D53" s="10"/>
    </row>
    <row r="54" spans="3:5" x14ac:dyDescent="0.2">
      <c r="D54" s="184"/>
    </row>
    <row r="56" spans="3:5" x14ac:dyDescent="0.2">
      <c r="D56" s="184"/>
      <c r="E56" s="3"/>
    </row>
  </sheetData>
  <phoneticPr fontId="6" type="noConversion"/>
  <printOptions horizontalCentered="1"/>
  <pageMargins left="0" right="0" top="0.19685039370078741" bottom="0" header="0" footer="0.19685039370078741"/>
  <pageSetup paperSize="9" scale="95" orientation="landscape" r:id="rId1"/>
  <headerFooter alignWithMargins="0">
    <oddFooter>&amp;R&amp;"Arial,Cursiva"&amp;6&amp;F &amp;A</oddFooter>
  </headerFooter>
  <customProperties>
    <customPr name="_pios_id" r:id="rId2"/>
    <customPr name="EpmWorksheetKeyString_GUID" r:id="rId3"/>
  </customProperties>
  <ignoredErrors>
    <ignoredError sqref="D23:E23" formulaRange="1"/>
  </ignoredError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H54"/>
  <sheetViews>
    <sheetView showGridLines="0" showZeros="0" zoomScaleNormal="100" workbookViewId="0">
      <selection activeCell="C38" sqref="C38"/>
    </sheetView>
  </sheetViews>
  <sheetFormatPr baseColWidth="10" defaultColWidth="11.42578125" defaultRowHeight="11.25" x14ac:dyDescent="0.2"/>
  <cols>
    <col min="1" max="1" width="2.7109375" style="2" customWidth="1"/>
    <col min="2" max="2" width="72.85546875" style="2" customWidth="1"/>
    <col min="3" max="4" width="18.7109375" style="2" customWidth="1"/>
    <col min="5" max="5" width="13.85546875" style="2" customWidth="1"/>
    <col min="6" max="6" width="15.5703125" style="2" bestFit="1" customWidth="1"/>
    <col min="7" max="7" width="11.42578125" style="2"/>
    <col min="8" max="8" width="12.28515625" style="2" bestFit="1" customWidth="1"/>
    <col min="9" max="16384" width="11.42578125" style="2"/>
  </cols>
  <sheetData>
    <row r="6" spans="1:6" ht="5.0999999999999996" customHeight="1" x14ac:dyDescent="0.2"/>
    <row r="10" spans="1:6" x14ac:dyDescent="0.2">
      <c r="F10" s="39"/>
    </row>
    <row r="11" spans="1:6" ht="23.25" customHeight="1" x14ac:dyDescent="0.2">
      <c r="A11" s="7"/>
      <c r="B11" s="6"/>
      <c r="C11" s="6"/>
      <c r="D11" s="6"/>
      <c r="E11" s="6"/>
    </row>
    <row r="12" spans="1:6" ht="15.75" x14ac:dyDescent="0.2">
      <c r="A12" s="7" t="s">
        <v>63</v>
      </c>
      <c r="B12" s="6"/>
      <c r="C12" s="6"/>
      <c r="D12" s="6"/>
      <c r="E12" s="6"/>
    </row>
    <row r="13" spans="1:6" ht="12.75" x14ac:dyDescent="0.2">
      <c r="D13" s="293"/>
      <c r="E13" s="289">
        <v>46022</v>
      </c>
      <c r="F13" s="10"/>
    </row>
    <row r="14" spans="1:6" ht="28.5" customHeight="1" x14ac:dyDescent="0.2">
      <c r="A14" s="188"/>
      <c r="B14" s="189"/>
      <c r="C14" s="190" t="s">
        <v>105</v>
      </c>
      <c r="D14" s="190" t="s">
        <v>97</v>
      </c>
      <c r="E14" s="191" t="s">
        <v>101</v>
      </c>
    </row>
    <row r="15" spans="1:6" s="130" customFormat="1" ht="12.95" customHeight="1" x14ac:dyDescent="0.2">
      <c r="A15" s="127">
        <v>1</v>
      </c>
      <c r="B15" s="128" t="s">
        <v>5</v>
      </c>
      <c r="C15" s="129">
        <v>1569764794.1200001</v>
      </c>
      <c r="D15" s="129">
        <v>1436465765.25</v>
      </c>
      <c r="E15" s="192">
        <f t="shared" ref="E15:E42" si="0">IF(ISERROR((C15-D15)/ABS(D15)),"",(C15-D15)/ABS(D15))</f>
        <v>9.2796523310669357E-2</v>
      </c>
    </row>
    <row r="16" spans="1:6" s="130" customFormat="1" ht="12.95" customHeight="1" x14ac:dyDescent="0.2">
      <c r="A16" s="131">
        <v>2</v>
      </c>
      <c r="B16" s="132" t="s">
        <v>6</v>
      </c>
      <c r="C16" s="129">
        <v>1611422386.5899999</v>
      </c>
      <c r="D16" s="133">
        <v>1399995131.5300002</v>
      </c>
      <c r="E16" s="193">
        <f t="shared" si="0"/>
        <v>0.15101999306878952</v>
      </c>
    </row>
    <row r="17" spans="1:6" s="130" customFormat="1" ht="12.95" customHeight="1" x14ac:dyDescent="0.2">
      <c r="A17" s="131">
        <v>3</v>
      </c>
      <c r="B17" s="132" t="s">
        <v>7</v>
      </c>
      <c r="C17" s="129">
        <v>21337633.149999999</v>
      </c>
      <c r="D17" s="133">
        <v>22627764.850000001</v>
      </c>
      <c r="E17" s="193">
        <f t="shared" si="0"/>
        <v>-5.7015428105794679E-2</v>
      </c>
    </row>
    <row r="18" spans="1:6" s="130" customFormat="1" ht="12.95" customHeight="1" x14ac:dyDescent="0.2">
      <c r="A18" s="131">
        <v>4</v>
      </c>
      <c r="B18" s="132" t="s">
        <v>67</v>
      </c>
      <c r="C18" s="133">
        <v>113564508.02</v>
      </c>
      <c r="D18" s="133">
        <v>91235927.320000008</v>
      </c>
      <c r="E18" s="193">
        <f t="shared" si="0"/>
        <v>0.24473451803350385</v>
      </c>
      <c r="F18" s="134"/>
    </row>
    <row r="19" spans="1:6" s="130" customFormat="1" ht="12.95" customHeight="1" x14ac:dyDescent="0.2">
      <c r="A19" s="131">
        <v>5</v>
      </c>
      <c r="B19" s="132" t="s">
        <v>9</v>
      </c>
      <c r="C19" s="133">
        <v>7243656.6199999992</v>
      </c>
      <c r="D19" s="133">
        <v>9154923.0700000003</v>
      </c>
      <c r="E19" s="193">
        <f t="shared" si="0"/>
        <v>-0.20876925293485848</v>
      </c>
    </row>
    <row r="20" spans="1:6" s="130" customFormat="1" ht="12.95" customHeight="1" x14ac:dyDescent="0.2">
      <c r="A20" s="131">
        <v>6</v>
      </c>
      <c r="B20" s="132" t="s">
        <v>74</v>
      </c>
      <c r="C20" s="133">
        <v>200519.35</v>
      </c>
      <c r="D20" s="133">
        <v>287817.12</v>
      </c>
      <c r="E20" s="193">
        <f t="shared" si="0"/>
        <v>-0.30330985870472194</v>
      </c>
    </row>
    <row r="21" spans="1:6" s="130" customFormat="1" ht="12.95" customHeight="1" thickBot="1" x14ac:dyDescent="0.25">
      <c r="A21" s="135">
        <v>7</v>
      </c>
      <c r="B21" s="136" t="s">
        <v>68</v>
      </c>
      <c r="C21" s="137">
        <v>17120721.630000003</v>
      </c>
      <c r="D21" s="137">
        <v>21707559.48</v>
      </c>
      <c r="E21" s="194">
        <f t="shared" si="0"/>
        <v>-0.21130140650891804</v>
      </c>
    </row>
    <row r="22" spans="1:6" s="30" customFormat="1" ht="20.100000000000001" customHeight="1" thickTop="1" thickBot="1" x14ac:dyDescent="0.25">
      <c r="A22" s="202" t="s">
        <v>79</v>
      </c>
      <c r="B22" s="203"/>
      <c r="C22" s="229">
        <f>SUM(C15:C21)</f>
        <v>3340654219.48</v>
      </c>
      <c r="D22" s="229">
        <f>SUM(D15:D21)</f>
        <v>2981474888.6200004</v>
      </c>
      <c r="E22" s="230">
        <f t="shared" si="0"/>
        <v>0.12047035251947022</v>
      </c>
      <c r="F22" s="173"/>
    </row>
    <row r="23" spans="1:6" s="130" customFormat="1" ht="12.95" customHeight="1" thickTop="1" x14ac:dyDescent="0.2">
      <c r="A23" s="138">
        <v>1</v>
      </c>
      <c r="B23" s="139" t="s">
        <v>12</v>
      </c>
      <c r="C23" s="140">
        <v>77634509.969999999</v>
      </c>
      <c r="D23" s="140">
        <v>79292210.719999999</v>
      </c>
      <c r="E23" s="195">
        <f t="shared" si="0"/>
        <v>-2.0906224393890883E-2</v>
      </c>
    </row>
    <row r="24" spans="1:6" s="130" customFormat="1" ht="12.95" customHeight="1" x14ac:dyDescent="0.2">
      <c r="A24" s="131">
        <v>2</v>
      </c>
      <c r="B24" s="132" t="s">
        <v>13</v>
      </c>
      <c r="C24" s="140">
        <v>67670209.560000002</v>
      </c>
      <c r="D24" s="133">
        <v>61389720.610000007</v>
      </c>
      <c r="E24" s="193">
        <f t="shared" si="0"/>
        <v>0.10230522125844213</v>
      </c>
    </row>
    <row r="25" spans="1:6" s="130" customFormat="1" ht="12.95" customHeight="1" x14ac:dyDescent="0.2">
      <c r="A25" s="131">
        <v>3</v>
      </c>
      <c r="B25" s="132" t="s">
        <v>14</v>
      </c>
      <c r="C25" s="133">
        <v>8839604.6999999993</v>
      </c>
      <c r="D25" s="133">
        <v>9876150.2899999991</v>
      </c>
      <c r="E25" s="193">
        <f t="shared" si="0"/>
        <v>-0.10495441640347901</v>
      </c>
    </row>
    <row r="26" spans="1:6" s="130" customFormat="1" ht="12.95" customHeight="1" x14ac:dyDescent="0.2">
      <c r="A26" s="131">
        <v>4</v>
      </c>
      <c r="B26" s="132" t="s">
        <v>67</v>
      </c>
      <c r="C26" s="133">
        <v>3002965925.1100001</v>
      </c>
      <c r="D26" s="133">
        <v>2694201340.9899998</v>
      </c>
      <c r="E26" s="193">
        <f t="shared" si="0"/>
        <v>0.11460338150026421</v>
      </c>
    </row>
    <row r="27" spans="1:6" s="130" customFormat="1" ht="12.95" customHeight="1" x14ac:dyDescent="0.2">
      <c r="A27" s="131">
        <v>6</v>
      </c>
      <c r="B27" s="132" t="s">
        <v>16</v>
      </c>
      <c r="C27" s="133">
        <v>83928360.50999999</v>
      </c>
      <c r="D27" s="133">
        <v>80441484.269999996</v>
      </c>
      <c r="E27" s="193">
        <f t="shared" si="0"/>
        <v>4.3346741692338431E-2</v>
      </c>
    </row>
    <row r="28" spans="1:6" s="130" customFormat="1" ht="12.95" customHeight="1" thickBot="1" x14ac:dyDescent="0.25">
      <c r="A28" s="135">
        <v>7</v>
      </c>
      <c r="B28" s="136" t="s">
        <v>68</v>
      </c>
      <c r="C28" s="137">
        <v>46461927.929999992</v>
      </c>
      <c r="D28" s="137">
        <v>38013429.799999997</v>
      </c>
      <c r="E28" s="194">
        <f t="shared" si="0"/>
        <v>0.2222503513745028</v>
      </c>
    </row>
    <row r="29" spans="1:6" s="30" customFormat="1" ht="20.100000000000001" customHeight="1" thickTop="1" thickBot="1" x14ac:dyDescent="0.25">
      <c r="A29" s="206" t="s">
        <v>80</v>
      </c>
      <c r="B29" s="207"/>
      <c r="C29" s="231">
        <f>SUM(C23:C28)</f>
        <v>3287500537.7800002</v>
      </c>
      <c r="D29" s="231">
        <f>SUM(D23:D28)</f>
        <v>2963214336.6799998</v>
      </c>
      <c r="E29" s="232">
        <f t="shared" si="0"/>
        <v>0.1094373083599927</v>
      </c>
    </row>
    <row r="30" spans="1:6" s="30" customFormat="1" ht="21.95" customHeight="1" thickTop="1" thickBot="1" x14ac:dyDescent="0.25">
      <c r="A30" s="221" t="s">
        <v>40</v>
      </c>
      <c r="B30" s="222"/>
      <c r="C30" s="223">
        <f>+C22-C29</f>
        <v>53153681.699999809</v>
      </c>
      <c r="D30" s="223">
        <f>+D22-D29</f>
        <v>18260551.940000534</v>
      </c>
      <c r="E30" s="224">
        <f t="shared" si="0"/>
        <v>1.9108474855880098</v>
      </c>
    </row>
    <row r="31" spans="1:6" ht="26.25" customHeight="1" thickTop="1" x14ac:dyDescent="0.2">
      <c r="A31" s="14" t="s">
        <v>22</v>
      </c>
      <c r="B31" s="15"/>
      <c r="C31" s="67"/>
      <c r="D31" s="67"/>
      <c r="E31" s="196"/>
    </row>
    <row r="32" spans="1:6" s="130" customFormat="1" ht="12.95" customHeight="1" x14ac:dyDescent="0.2">
      <c r="A32" s="141"/>
      <c r="B32" s="128" t="s">
        <v>69</v>
      </c>
      <c r="C32" s="129">
        <v>-26519443.340000153</v>
      </c>
      <c r="D32" s="129">
        <v>-23024874.75999999</v>
      </c>
      <c r="E32" s="192">
        <f t="shared" si="0"/>
        <v>-0.15177361946268253</v>
      </c>
      <c r="F32" s="142"/>
    </row>
    <row r="33" spans="1:8" s="130" customFormat="1" ht="12.95" customHeight="1" x14ac:dyDescent="0.2">
      <c r="A33" s="143"/>
      <c r="B33" s="132" t="s">
        <v>70</v>
      </c>
      <c r="C33" s="129">
        <v>-7636697.2399997711</v>
      </c>
      <c r="D33" s="133">
        <v>6460463.8599996567</v>
      </c>
      <c r="E33" s="193">
        <f t="shared" si="0"/>
        <v>-2.1820663973190584</v>
      </c>
      <c r="F33" s="142"/>
    </row>
    <row r="34" spans="1:8" s="130" customFormat="1" ht="12.95" customHeight="1" x14ac:dyDescent="0.2">
      <c r="A34" s="143"/>
      <c r="B34" s="132" t="s">
        <v>71</v>
      </c>
      <c r="C34" s="129">
        <v>-5996384.959999999</v>
      </c>
      <c r="D34" s="133">
        <v>-6572693.1700000018</v>
      </c>
      <c r="E34" s="193">
        <f t="shared" si="0"/>
        <v>8.7682201967143186E-2</v>
      </c>
      <c r="F34" s="142"/>
    </row>
    <row r="35" spans="1:8" s="130" customFormat="1" ht="4.5" hidden="1" customHeight="1" x14ac:dyDescent="0.2">
      <c r="A35" s="143"/>
      <c r="B35" s="144" t="s">
        <v>21</v>
      </c>
      <c r="C35" s="133">
        <v>0</v>
      </c>
      <c r="D35" s="133">
        <v>0</v>
      </c>
      <c r="E35" s="193" t="str">
        <f t="shared" si="0"/>
        <v/>
      </c>
      <c r="F35" s="142"/>
    </row>
    <row r="36" spans="1:8" s="130" customFormat="1" ht="12.95" hidden="1" customHeight="1" x14ac:dyDescent="0.2">
      <c r="A36" s="143"/>
      <c r="B36" s="132" t="s">
        <v>20</v>
      </c>
      <c r="C36" s="133"/>
      <c r="D36" s="133"/>
      <c r="E36" s="193" t="str">
        <f t="shared" si="0"/>
        <v/>
      </c>
      <c r="F36" s="142"/>
    </row>
    <row r="37" spans="1:8" s="130" customFormat="1" ht="12.95" customHeight="1" x14ac:dyDescent="0.2">
      <c r="A37" s="143"/>
      <c r="B37" s="144" t="s">
        <v>18</v>
      </c>
      <c r="C37" s="133">
        <v>-1174291</v>
      </c>
      <c r="D37" s="133">
        <v>-2393140.5300000003</v>
      </c>
      <c r="E37" s="193">
        <f t="shared" si="0"/>
        <v>0.50930963506769078</v>
      </c>
      <c r="F37" s="142"/>
    </row>
    <row r="38" spans="1:8" s="130" customFormat="1" ht="12.95" customHeight="1" x14ac:dyDescent="0.2">
      <c r="A38" s="143"/>
      <c r="B38" s="144" t="s">
        <v>91</v>
      </c>
      <c r="C38" s="133">
        <v>14600037.939999996</v>
      </c>
      <c r="D38" s="133">
        <v>3164257.13</v>
      </c>
      <c r="E38" s="193">
        <f t="shared" si="0"/>
        <v>3.6140491559862569</v>
      </c>
      <c r="F38" s="142"/>
    </row>
    <row r="39" spans="1:8" s="130" customFormat="1" ht="12.95" customHeight="1" x14ac:dyDescent="0.2">
      <c r="A39" s="310"/>
      <c r="B39" s="309" t="s">
        <v>92</v>
      </c>
      <c r="C39" s="133">
        <v>6107983.120000001</v>
      </c>
      <c r="D39" s="133">
        <v>447760.33</v>
      </c>
      <c r="E39" s="193">
        <f t="shared" si="0"/>
        <v>12.641188624280318</v>
      </c>
      <c r="F39" s="142"/>
      <c r="H39" s="134"/>
    </row>
    <row r="40" spans="1:8" s="130" customFormat="1" ht="12.75" thickBot="1" x14ac:dyDescent="0.25">
      <c r="A40" s="292"/>
      <c r="B40" s="130" t="s">
        <v>104</v>
      </c>
      <c r="C40" s="137">
        <v>-1565348.67</v>
      </c>
      <c r="D40" s="137">
        <v>-100700</v>
      </c>
      <c r="E40" s="193">
        <f t="shared" si="0"/>
        <v>-14.544673982125124</v>
      </c>
      <c r="F40" s="142"/>
    </row>
    <row r="41" spans="1:8" s="30" customFormat="1" ht="14.25" thickTop="1" thickBot="1" x14ac:dyDescent="0.25">
      <c r="A41" s="233" t="s">
        <v>41</v>
      </c>
      <c r="B41" s="234"/>
      <c r="C41" s="235">
        <f>SUM(C32:C40)</f>
        <v>-22184144.149999924</v>
      </c>
      <c r="D41" s="235">
        <f>SUM(D32:D39)</f>
        <v>-21918227.14000034</v>
      </c>
      <c r="E41" s="236">
        <f t="shared" si="0"/>
        <v>-1.2132231694701758E-2</v>
      </c>
      <c r="F41" s="10"/>
    </row>
    <row r="42" spans="1:8" s="31" customFormat="1" ht="30.75" thickTop="1" x14ac:dyDescent="0.2">
      <c r="A42" s="225" t="s">
        <v>83</v>
      </c>
      <c r="B42" s="226"/>
      <c r="C42" s="227">
        <f>ROUND((+C30+C41),2)</f>
        <v>30969537.550000001</v>
      </c>
      <c r="D42" s="227">
        <f>+D30+D41</f>
        <v>-3657675.1999998055</v>
      </c>
      <c r="E42" s="228">
        <f t="shared" si="0"/>
        <v>9.4670004460761437</v>
      </c>
    </row>
    <row r="43" spans="1:8" ht="5.0999999999999996" customHeight="1" x14ac:dyDescent="0.2"/>
    <row r="44" spans="1:8" ht="51" customHeight="1" x14ac:dyDescent="0.2">
      <c r="A44" s="320"/>
      <c r="B44" s="320"/>
      <c r="C44" s="320"/>
      <c r="D44" s="320"/>
      <c r="E44" s="320"/>
      <c r="F44" s="295"/>
    </row>
    <row r="45" spans="1:8" x14ac:dyDescent="0.2">
      <c r="C45" s="11"/>
    </row>
    <row r="46" spans="1:8" customFormat="1" ht="12.75" x14ac:dyDescent="0.2"/>
    <row r="47" spans="1:8" customFormat="1" ht="12.75" x14ac:dyDescent="0.2"/>
    <row r="48" spans="1:8" customFormat="1" ht="12.95" customHeight="1" x14ac:dyDescent="0.2"/>
    <row r="49" spans="4:5" customFormat="1" ht="12.95" customHeight="1" x14ac:dyDescent="0.2"/>
    <row r="50" spans="4:5" customFormat="1" ht="12.75" x14ac:dyDescent="0.2"/>
    <row r="51" spans="4:5" customFormat="1" ht="12.75" x14ac:dyDescent="0.2"/>
    <row r="52" spans="4:5" customFormat="1" ht="12.75" x14ac:dyDescent="0.2"/>
    <row r="54" spans="4:5" x14ac:dyDescent="0.2">
      <c r="D54" s="3"/>
      <c r="E54" s="3"/>
    </row>
  </sheetData>
  <mergeCells count="1">
    <mergeCell ref="A44:E44"/>
  </mergeCells>
  <phoneticPr fontId="6" type="noConversion"/>
  <printOptions horizontalCentered="1"/>
  <pageMargins left="0" right="0" top="0.19685039370078741" bottom="0.31496062992125984" header="0" footer="0.19685039370078741"/>
  <pageSetup paperSize="9" scale="95" orientation="landscape" r:id="rId1"/>
  <headerFooter alignWithMargins="0"/>
  <customProperties>
    <customPr name="_pios_id" r:id="rId2"/>
  </customProperties>
  <ignoredErrors>
    <ignoredError sqref="D22" formulaRange="1"/>
  </ignoredError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6:M51"/>
  <sheetViews>
    <sheetView showGridLines="0" showZeros="0" zoomScaleNormal="100" workbookViewId="0">
      <selection activeCell="B15" sqref="B15"/>
    </sheetView>
  </sheetViews>
  <sheetFormatPr baseColWidth="10" defaultColWidth="11.42578125" defaultRowHeight="12.75" x14ac:dyDescent="0.2"/>
  <cols>
    <col min="1" max="1" width="3.42578125" style="2" customWidth="1"/>
    <col min="2" max="2" width="65" style="2" customWidth="1"/>
    <col min="3" max="3" width="13.7109375" style="2" customWidth="1"/>
    <col min="4" max="4" width="11.42578125" style="2" customWidth="1"/>
    <col min="5" max="5" width="12.140625" style="2" customWidth="1"/>
    <col min="6" max="6" width="13.7109375" style="2" customWidth="1"/>
    <col min="7" max="7" width="13.28515625" style="2" customWidth="1"/>
    <col min="8" max="8" width="10.7109375" style="2" customWidth="1"/>
    <col min="9" max="9" width="12.140625" style="2" customWidth="1"/>
    <col min="10" max="10" width="13.28515625" style="2" customWidth="1"/>
    <col min="11" max="13" width="11.5703125" customWidth="1"/>
    <col min="14" max="16384" width="11.42578125" style="2"/>
  </cols>
  <sheetData>
    <row r="6" spans="1:10" ht="5.0999999999999996" customHeight="1" x14ac:dyDescent="0.2"/>
    <row r="11" spans="1:10" ht="15.75" x14ac:dyDescent="0.2">
      <c r="A11" s="7" t="s">
        <v>61</v>
      </c>
      <c r="B11" s="6"/>
      <c r="C11" s="6"/>
      <c r="D11" s="6"/>
      <c r="E11" s="6"/>
      <c r="F11" s="6"/>
      <c r="G11" s="6"/>
      <c r="H11" s="6"/>
      <c r="I11" s="6"/>
      <c r="J11" s="6"/>
    </row>
    <row r="12" spans="1:10" ht="15.75" x14ac:dyDescent="0.2">
      <c r="A12" s="7" t="s">
        <v>62</v>
      </c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">
      <c r="I13" s="45">
        <f>+'Total Individualizado- DFA'!D13</f>
        <v>0</v>
      </c>
      <c r="J13" s="289">
        <f>+'Total Individualizado- DFA'!E13</f>
        <v>46022</v>
      </c>
    </row>
    <row r="14" spans="1:10" s="31" customFormat="1" ht="15" customHeight="1" x14ac:dyDescent="0.2">
      <c r="A14" s="32"/>
      <c r="B14" s="33"/>
      <c r="C14" s="118" t="s">
        <v>105</v>
      </c>
      <c r="D14" s="119"/>
      <c r="E14" s="120"/>
      <c r="F14" s="121"/>
      <c r="G14" s="118" t="s">
        <v>97</v>
      </c>
      <c r="H14" s="119"/>
      <c r="I14" s="120"/>
      <c r="J14" s="122"/>
    </row>
    <row r="15" spans="1:10" s="31" customFormat="1" ht="22.5" customHeight="1" x14ac:dyDescent="0.2">
      <c r="A15" s="34"/>
      <c r="B15" s="35"/>
      <c r="C15" s="123" t="s">
        <v>43</v>
      </c>
      <c r="D15" s="124" t="s">
        <v>66</v>
      </c>
      <c r="E15" s="125" t="s">
        <v>54</v>
      </c>
      <c r="F15" s="95" t="s">
        <v>23</v>
      </c>
      <c r="G15" s="123" t="s">
        <v>43</v>
      </c>
      <c r="H15" s="124" t="s">
        <v>66</v>
      </c>
      <c r="I15" s="125" t="s">
        <v>54</v>
      </c>
      <c r="J15" s="36" t="s">
        <v>23</v>
      </c>
    </row>
    <row r="16" spans="1:10" ht="12.95" hidden="1" customHeight="1" x14ac:dyDescent="0.2">
      <c r="A16" s="23">
        <v>1</v>
      </c>
      <c r="B16" s="24" t="s">
        <v>5</v>
      </c>
      <c r="C16" s="102"/>
      <c r="D16" s="25"/>
      <c r="E16" s="46">
        <v>0</v>
      </c>
      <c r="F16" s="96">
        <f>SUM(C16:D16)</f>
        <v>0</v>
      </c>
      <c r="G16" s="104"/>
      <c r="H16" s="25"/>
      <c r="I16" s="46">
        <v>0</v>
      </c>
      <c r="J16" s="47">
        <f>SUM(G16:H16)</f>
        <v>0</v>
      </c>
    </row>
    <row r="17" spans="1:13" ht="12.95" hidden="1" customHeight="1" x14ac:dyDescent="0.2">
      <c r="A17" s="18">
        <v>2</v>
      </c>
      <c r="B17" s="19" t="s">
        <v>6</v>
      </c>
      <c r="C17" s="103"/>
      <c r="D17" s="26"/>
      <c r="E17" s="48"/>
      <c r="F17" s="97">
        <f>SUM(C17:D17)</f>
        <v>0</v>
      </c>
      <c r="G17" s="105"/>
      <c r="H17" s="26"/>
      <c r="I17" s="48"/>
      <c r="J17" s="49">
        <f t="shared" ref="J17" si="0">SUM(G17:H17)</f>
        <v>0</v>
      </c>
    </row>
    <row r="18" spans="1:13" s="130" customFormat="1" ht="15" customHeight="1" x14ac:dyDescent="0.2">
      <c r="A18" s="131">
        <v>3</v>
      </c>
      <c r="B18" s="132" t="s">
        <v>7</v>
      </c>
      <c r="C18" s="105">
        <v>30670239.870000001</v>
      </c>
      <c r="D18" s="48">
        <v>1762717.1600000001</v>
      </c>
      <c r="E18" s="48">
        <v>98747.49</v>
      </c>
      <c r="F18" s="97">
        <f>SUM(C18:E18)</f>
        <v>32531704.52</v>
      </c>
      <c r="G18" s="105">
        <v>27824009.850000001</v>
      </c>
      <c r="H18" s="48">
        <v>1701435.0999999999</v>
      </c>
      <c r="I18" s="48">
        <v>84143.8</v>
      </c>
      <c r="J18" s="49">
        <f>SUM(G18:I18)</f>
        <v>29609588.750000004</v>
      </c>
      <c r="K18" s="146"/>
      <c r="L18" s="146"/>
      <c r="M18" s="146"/>
    </row>
    <row r="19" spans="1:13" s="130" customFormat="1" ht="21.75" customHeight="1" x14ac:dyDescent="0.2">
      <c r="A19" s="131">
        <v>4</v>
      </c>
      <c r="B19" s="132" t="s">
        <v>9</v>
      </c>
      <c r="C19" s="105">
        <v>235524134.77000001</v>
      </c>
      <c r="D19" s="48">
        <v>5263610.1399999997</v>
      </c>
      <c r="E19" s="48">
        <v>15839340.23</v>
      </c>
      <c r="F19" s="97">
        <f>SUM(C19:E19)</f>
        <v>256627085.13999999</v>
      </c>
      <c r="G19" s="105">
        <v>227069582.18000001</v>
      </c>
      <c r="H19" s="48">
        <v>5361573.07</v>
      </c>
      <c r="I19" s="48">
        <v>15655495.76</v>
      </c>
      <c r="J19" s="49">
        <f t="shared" ref="J19:J22" si="1">SUM(G19:I19)</f>
        <v>248086651.00999999</v>
      </c>
      <c r="K19" s="146"/>
      <c r="L19" s="146"/>
      <c r="M19" s="146"/>
    </row>
    <row r="20" spans="1:13" s="130" customFormat="1" ht="15" customHeight="1" x14ac:dyDescent="0.2">
      <c r="A20" s="131">
        <v>5</v>
      </c>
      <c r="B20" s="132" t="s">
        <v>9</v>
      </c>
      <c r="C20" s="105">
        <v>88275.98</v>
      </c>
      <c r="D20" s="48">
        <v>9901.2000000000007</v>
      </c>
      <c r="E20" s="48">
        <v>6353.9</v>
      </c>
      <c r="F20" s="97">
        <f>SUM(C20:E20)</f>
        <v>104531.07999999999</v>
      </c>
      <c r="G20" s="105">
        <v>110534.58</v>
      </c>
      <c r="H20" s="48">
        <v>14596.04</v>
      </c>
      <c r="I20" s="48">
        <v>10410.34</v>
      </c>
      <c r="J20" s="49">
        <f t="shared" si="1"/>
        <v>135540.96</v>
      </c>
      <c r="K20" s="146"/>
      <c r="L20" s="146"/>
      <c r="M20" s="146"/>
    </row>
    <row r="21" spans="1:13" s="130" customFormat="1" ht="15" customHeight="1" x14ac:dyDescent="0.2">
      <c r="A21" s="131">
        <v>6</v>
      </c>
      <c r="B21" s="132" t="s">
        <v>74</v>
      </c>
      <c r="C21" s="105">
        <v>0</v>
      </c>
      <c r="D21" s="48">
        <v>0</v>
      </c>
      <c r="E21" s="53">
        <v>0</v>
      </c>
      <c r="F21" s="97">
        <f>SUM(C21:E21)</f>
        <v>0</v>
      </c>
      <c r="G21" s="105">
        <v>0</v>
      </c>
      <c r="H21" s="48">
        <v>0</v>
      </c>
      <c r="I21" s="53">
        <v>0</v>
      </c>
      <c r="J21" s="49">
        <f t="shared" si="1"/>
        <v>0</v>
      </c>
      <c r="K21" s="146"/>
      <c r="L21" s="146"/>
      <c r="M21" s="146"/>
    </row>
    <row r="22" spans="1:13" s="130" customFormat="1" ht="24" customHeight="1" thickBot="1" x14ac:dyDescent="0.25">
      <c r="A22" s="135">
        <v>7</v>
      </c>
      <c r="B22" s="136" t="s">
        <v>68</v>
      </c>
      <c r="C22" s="106">
        <v>428675.54</v>
      </c>
      <c r="D22" s="50">
        <v>0</v>
      </c>
      <c r="E22" s="53">
        <v>563280.16</v>
      </c>
      <c r="F22" s="98">
        <f>SUM(C22:E22)</f>
        <v>991955.7</v>
      </c>
      <c r="G22" s="106">
        <v>506883.83</v>
      </c>
      <c r="H22" s="50">
        <v>9884.49</v>
      </c>
      <c r="I22" s="53">
        <v>399500</v>
      </c>
      <c r="J22" s="51">
        <f t="shared" si="1"/>
        <v>916268.32000000007</v>
      </c>
      <c r="K22" s="146"/>
      <c r="L22" s="146"/>
      <c r="M22" s="146"/>
    </row>
    <row r="23" spans="1:13" s="30" customFormat="1" ht="20.100000000000001" customHeight="1" thickTop="1" thickBot="1" x14ac:dyDescent="0.25">
      <c r="A23" s="202" t="s">
        <v>79</v>
      </c>
      <c r="B23" s="203"/>
      <c r="C23" s="204">
        <f>SUM(C16:C22)</f>
        <v>266711326.16</v>
      </c>
      <c r="D23" s="205">
        <f>SUM(D16:D22)</f>
        <v>7036228.5</v>
      </c>
      <c r="E23" s="205">
        <f>SUM(E16:E22)</f>
        <v>16507721.780000001</v>
      </c>
      <c r="F23" s="99">
        <f t="shared" ref="F23" si="2">SUM(C23:E23)</f>
        <v>290255276.43999994</v>
      </c>
      <c r="G23" s="204">
        <f>SUM(G16:G22)</f>
        <v>255511010.44000003</v>
      </c>
      <c r="H23" s="205">
        <f>SUM(H16:H22)</f>
        <v>7087488.7000000002</v>
      </c>
      <c r="I23" s="205">
        <f>SUM(I16:I22)</f>
        <v>16149549.9</v>
      </c>
      <c r="J23" s="52">
        <f>SUM(J16:J22)</f>
        <v>278748049.03999996</v>
      </c>
    </row>
    <row r="24" spans="1:13" s="130" customFormat="1" ht="15" customHeight="1" thickTop="1" x14ac:dyDescent="0.2">
      <c r="A24" s="138">
        <v>1</v>
      </c>
      <c r="B24" s="139" t="s">
        <v>12</v>
      </c>
      <c r="C24" s="107">
        <v>88398667.650000006</v>
      </c>
      <c r="D24" s="53">
        <v>3430715.45</v>
      </c>
      <c r="E24" s="53">
        <v>14283696.58</v>
      </c>
      <c r="F24" s="100">
        <f t="shared" ref="F24:F29" si="3">SUM(C24:E24)</f>
        <v>106113079.68000001</v>
      </c>
      <c r="G24" s="107">
        <v>87012923.510000005</v>
      </c>
      <c r="H24" s="53">
        <v>3502214.05</v>
      </c>
      <c r="I24" s="53">
        <v>14136550.640000001</v>
      </c>
      <c r="J24" s="54">
        <f t="shared" ref="J24:J29" si="4">SUM(G24:I24)</f>
        <v>104651688.2</v>
      </c>
      <c r="K24" s="146"/>
      <c r="L24" s="146"/>
      <c r="M24" s="146"/>
    </row>
    <row r="25" spans="1:13" s="130" customFormat="1" ht="21.75" customHeight="1" x14ac:dyDescent="0.2">
      <c r="A25" s="131">
        <v>2</v>
      </c>
      <c r="B25" s="132" t="s">
        <v>13</v>
      </c>
      <c r="C25" s="107">
        <v>125066912.48</v>
      </c>
      <c r="D25" s="53">
        <v>3048648.25</v>
      </c>
      <c r="E25" s="53">
        <v>1724515.25</v>
      </c>
      <c r="F25" s="97">
        <f t="shared" si="3"/>
        <v>129840075.98</v>
      </c>
      <c r="G25" s="105">
        <v>118888723.58</v>
      </c>
      <c r="H25" s="53">
        <v>2943650.94</v>
      </c>
      <c r="I25" s="53">
        <v>1571386.65</v>
      </c>
      <c r="J25" s="49">
        <f t="shared" si="4"/>
        <v>123403761.17</v>
      </c>
      <c r="K25" s="146"/>
      <c r="L25" s="146"/>
      <c r="M25" s="146"/>
    </row>
    <row r="26" spans="1:13" s="130" customFormat="1" ht="15" customHeight="1" x14ac:dyDescent="0.2">
      <c r="A26" s="131">
        <v>3</v>
      </c>
      <c r="B26" s="132" t="s">
        <v>14</v>
      </c>
      <c r="C26" s="105">
        <v>4978.7</v>
      </c>
      <c r="D26" s="53">
        <v>552.62</v>
      </c>
      <c r="E26" s="53">
        <v>0</v>
      </c>
      <c r="F26" s="97">
        <f t="shared" si="3"/>
        <v>5531.32</v>
      </c>
      <c r="G26" s="105">
        <v>5692.08</v>
      </c>
      <c r="H26" s="53">
        <v>602.73</v>
      </c>
      <c r="I26" s="53">
        <v>0</v>
      </c>
      <c r="J26" s="49">
        <f t="shared" si="4"/>
        <v>6294.8099999999995</v>
      </c>
      <c r="K26" s="146"/>
      <c r="L26" s="146"/>
      <c r="M26" s="146"/>
    </row>
    <row r="27" spans="1:13" s="130" customFormat="1" ht="22.5" customHeight="1" x14ac:dyDescent="0.2">
      <c r="A27" s="131">
        <v>4</v>
      </c>
      <c r="B27" s="132" t="s">
        <v>67</v>
      </c>
      <c r="C27" s="107">
        <v>52097941.530000001</v>
      </c>
      <c r="D27" s="53">
        <v>538642.61</v>
      </c>
      <c r="E27" s="53">
        <v>12522.53</v>
      </c>
      <c r="F27" s="97">
        <f t="shared" si="3"/>
        <v>52649106.670000002</v>
      </c>
      <c r="G27" s="105">
        <v>49116565.490000002</v>
      </c>
      <c r="H27" s="53">
        <v>621921.80000000005</v>
      </c>
      <c r="I27" s="53">
        <v>12364.76</v>
      </c>
      <c r="J27" s="49">
        <f t="shared" si="4"/>
        <v>49750852.049999997</v>
      </c>
      <c r="K27" s="146"/>
      <c r="L27" s="146"/>
      <c r="M27" s="146"/>
    </row>
    <row r="28" spans="1:13" s="130" customFormat="1" ht="15" customHeight="1" x14ac:dyDescent="0.2">
      <c r="A28" s="131">
        <v>6</v>
      </c>
      <c r="B28" s="132" t="s">
        <v>16</v>
      </c>
      <c r="C28" s="107">
        <v>402952.12</v>
      </c>
      <c r="D28" s="53">
        <v>18467.57</v>
      </c>
      <c r="E28" s="53">
        <v>413251.47</v>
      </c>
      <c r="F28" s="97">
        <f t="shared" si="3"/>
        <v>834671.15999999992</v>
      </c>
      <c r="G28" s="105">
        <v>448315.04</v>
      </c>
      <c r="H28" s="53">
        <v>13020.18</v>
      </c>
      <c r="I28" s="53">
        <v>318947.84000000003</v>
      </c>
      <c r="J28" s="49">
        <f t="shared" si="4"/>
        <v>780283.06</v>
      </c>
      <c r="K28" s="146"/>
      <c r="L28" s="146"/>
      <c r="M28" s="146"/>
    </row>
    <row r="29" spans="1:13" s="130" customFormat="1" ht="24" customHeight="1" thickBot="1" x14ac:dyDescent="0.25">
      <c r="A29" s="135">
        <v>7</v>
      </c>
      <c r="B29" s="136" t="s">
        <v>68</v>
      </c>
      <c r="C29" s="107">
        <v>25161.99</v>
      </c>
      <c r="D29" s="53">
        <v>0</v>
      </c>
      <c r="E29" s="53">
        <v>0</v>
      </c>
      <c r="F29" s="98">
        <f t="shared" si="3"/>
        <v>25161.99</v>
      </c>
      <c r="G29" s="108">
        <v>58568.79</v>
      </c>
      <c r="H29" s="53">
        <v>0</v>
      </c>
      <c r="I29" s="53">
        <v>0</v>
      </c>
      <c r="J29" s="51">
        <f t="shared" si="4"/>
        <v>58568.79</v>
      </c>
      <c r="K29" s="146"/>
      <c r="L29" s="146"/>
      <c r="M29" s="146"/>
    </row>
    <row r="30" spans="1:13" s="30" customFormat="1" ht="20.100000000000001" customHeight="1" thickTop="1" thickBot="1" x14ac:dyDescent="0.25">
      <c r="A30" s="206" t="s">
        <v>80</v>
      </c>
      <c r="B30" s="207"/>
      <c r="C30" s="208">
        <f>SUM(C24:C29)</f>
        <v>265996614.47</v>
      </c>
      <c r="D30" s="209">
        <f>SUM(D24:D29)</f>
        <v>7037026.5000000009</v>
      </c>
      <c r="E30" s="209">
        <f>SUM(E24:E29)</f>
        <v>16433985.83</v>
      </c>
      <c r="F30" s="101">
        <f>SUM(C30:E30)</f>
        <v>289467626.80000001</v>
      </c>
      <c r="G30" s="208">
        <f>SUM(G24:G29)</f>
        <v>255530788.49000001</v>
      </c>
      <c r="H30" s="209">
        <f>SUM(H24:H29)</f>
        <v>7081409.7000000002</v>
      </c>
      <c r="I30" s="209">
        <f>SUM(I24:I29)</f>
        <v>16039249.890000001</v>
      </c>
      <c r="J30" s="55">
        <f>SUM(J24:J29)</f>
        <v>278651448.08000004</v>
      </c>
    </row>
    <row r="31" spans="1:13" s="31" customFormat="1" ht="24" customHeight="1" thickTop="1" thickBot="1" x14ac:dyDescent="0.25">
      <c r="A31" s="200" t="s">
        <v>40</v>
      </c>
      <c r="B31" s="201"/>
      <c r="C31" s="210">
        <f>+C23-C30</f>
        <v>714711.68999999762</v>
      </c>
      <c r="D31" s="212">
        <f>+D23-D30</f>
        <v>-798.00000000093132</v>
      </c>
      <c r="E31" s="212">
        <f>+E23-E30</f>
        <v>73735.950000001118</v>
      </c>
      <c r="F31" s="210">
        <f>SUM(C31:E31)</f>
        <v>787649.6399999978</v>
      </c>
      <c r="G31" s="210">
        <f>+G23-G30</f>
        <v>-19778.049999982119</v>
      </c>
      <c r="H31" s="212">
        <f>+H23-H30</f>
        <v>6079</v>
      </c>
      <c r="I31" s="212">
        <f>+I23-I30</f>
        <v>110300.00999999978</v>
      </c>
      <c r="J31" s="211">
        <f>+J23-J30</f>
        <v>96600.959999918938</v>
      </c>
    </row>
    <row r="32" spans="1:13" ht="18" customHeight="1" thickTop="1" x14ac:dyDescent="0.2">
      <c r="A32" s="14" t="s">
        <v>22</v>
      </c>
      <c r="B32" s="15"/>
      <c r="C32" s="301"/>
      <c r="D32" s="22"/>
      <c r="E32" s="22"/>
      <c r="F32" s="16"/>
      <c r="G32" s="21"/>
      <c r="H32" s="22"/>
      <c r="I32" s="22"/>
      <c r="J32" s="16"/>
    </row>
    <row r="33" spans="1:13" ht="12.95" hidden="1" customHeight="1" x14ac:dyDescent="0.2">
      <c r="A33" s="27"/>
      <c r="B33" s="17" t="s">
        <v>17</v>
      </c>
      <c r="C33" s="114"/>
      <c r="D33" s="28"/>
      <c r="E33" s="56">
        <v>0</v>
      </c>
      <c r="F33" s="100">
        <f>SUM(C33:D33)</f>
        <v>0</v>
      </c>
      <c r="G33" s="110">
        <v>0</v>
      </c>
      <c r="H33" s="28">
        <v>0</v>
      </c>
      <c r="I33" s="56">
        <v>0</v>
      </c>
      <c r="J33" s="54">
        <f t="shared" ref="J33:J39" si="5">SUM(G33:H33)</f>
        <v>0</v>
      </c>
    </row>
    <row r="34" spans="1:13" ht="12.95" hidden="1" customHeight="1" x14ac:dyDescent="0.2">
      <c r="A34" s="20"/>
      <c r="B34" s="19" t="s">
        <v>19</v>
      </c>
      <c r="C34" s="115"/>
      <c r="D34" s="29"/>
      <c r="E34" s="57">
        <v>0</v>
      </c>
      <c r="F34" s="97">
        <f t="shared" ref="F34:F41" si="6">SUM(C34:E34)</f>
        <v>0</v>
      </c>
      <c r="G34" s="111">
        <v>0</v>
      </c>
      <c r="H34" s="29">
        <v>0</v>
      </c>
      <c r="I34" s="57">
        <v>0</v>
      </c>
      <c r="J34" s="49">
        <f t="shared" si="5"/>
        <v>0</v>
      </c>
    </row>
    <row r="35" spans="1:13" s="130" customFormat="1" ht="21.75" customHeight="1" x14ac:dyDescent="0.2">
      <c r="A35" s="143"/>
      <c r="B35" s="132" t="s">
        <v>71</v>
      </c>
      <c r="C35" s="112">
        <v>-1495367.8000000007</v>
      </c>
      <c r="D35" s="58">
        <v>-30924.180000000168</v>
      </c>
      <c r="E35" s="48">
        <v>-36701.150000000009</v>
      </c>
      <c r="F35" s="97">
        <f t="shared" si="6"/>
        <v>-1562993.1300000008</v>
      </c>
      <c r="G35" s="112">
        <v>-1083705.2600000016</v>
      </c>
      <c r="H35" s="58">
        <v>18449.899999999907</v>
      </c>
      <c r="I35" s="58">
        <v>-27852.61</v>
      </c>
      <c r="J35" s="49">
        <f>SUM(G35:I35)</f>
        <v>-1093107.9700000018</v>
      </c>
      <c r="K35" s="146"/>
      <c r="L35" s="146"/>
      <c r="M35" s="146"/>
    </row>
    <row r="36" spans="1:13" s="130" customFormat="1" ht="15" hidden="1" customHeight="1" x14ac:dyDescent="0.2">
      <c r="A36" s="143"/>
      <c r="B36" s="144" t="s">
        <v>21</v>
      </c>
      <c r="C36" s="111">
        <v>0</v>
      </c>
      <c r="D36" s="57">
        <v>0</v>
      </c>
      <c r="E36" s="58">
        <v>0</v>
      </c>
      <c r="F36" s="97">
        <f t="shared" si="6"/>
        <v>0</v>
      </c>
      <c r="G36" s="111">
        <v>0</v>
      </c>
      <c r="H36" s="57">
        <v>0</v>
      </c>
      <c r="I36" s="58">
        <v>0</v>
      </c>
      <c r="J36" s="49">
        <f t="shared" si="5"/>
        <v>0</v>
      </c>
      <c r="K36" s="146"/>
      <c r="L36" s="146"/>
      <c r="M36" s="146"/>
    </row>
    <row r="37" spans="1:13" s="130" customFormat="1" ht="15" customHeight="1" x14ac:dyDescent="0.2">
      <c r="A37" s="143"/>
      <c r="B37" s="132" t="s">
        <v>20</v>
      </c>
      <c r="C37" s="111">
        <v>0</v>
      </c>
      <c r="D37" s="57">
        <v>0</v>
      </c>
      <c r="E37" s="57">
        <v>0</v>
      </c>
      <c r="F37" s="97">
        <f t="shared" si="6"/>
        <v>0</v>
      </c>
      <c r="G37" s="111">
        <v>0</v>
      </c>
      <c r="H37" s="57">
        <v>0</v>
      </c>
      <c r="I37" s="57">
        <v>0</v>
      </c>
      <c r="J37" s="49">
        <f t="shared" si="5"/>
        <v>0</v>
      </c>
      <c r="K37" s="146"/>
      <c r="L37" s="146"/>
      <c r="M37" s="146"/>
    </row>
    <row r="38" spans="1:13" s="130" customFormat="1" ht="15" customHeight="1" x14ac:dyDescent="0.2">
      <c r="A38" s="143"/>
      <c r="B38" s="144" t="s">
        <v>18</v>
      </c>
      <c r="C38" s="112"/>
      <c r="D38" s="57">
        <v>0</v>
      </c>
      <c r="E38" s="57">
        <v>0</v>
      </c>
      <c r="F38" s="97">
        <f t="shared" si="6"/>
        <v>0</v>
      </c>
      <c r="G38" s="111">
        <v>0</v>
      </c>
      <c r="H38" s="57">
        <v>0</v>
      </c>
      <c r="I38" s="57">
        <v>0</v>
      </c>
      <c r="J38" s="49">
        <f t="shared" si="5"/>
        <v>0</v>
      </c>
      <c r="K38" s="146"/>
      <c r="L38" s="146"/>
      <c r="M38" s="146"/>
    </row>
    <row r="39" spans="1:13" s="130" customFormat="1" ht="25.5" customHeight="1" x14ac:dyDescent="0.2">
      <c r="A39" s="312"/>
      <c r="B39" s="311" t="s">
        <v>91</v>
      </c>
      <c r="C39" s="57"/>
      <c r="D39" s="57">
        <v>0</v>
      </c>
      <c r="E39" s="57">
        <v>0</v>
      </c>
      <c r="F39" s="97">
        <f t="shared" si="6"/>
        <v>0</v>
      </c>
      <c r="G39" s="111">
        <v>0</v>
      </c>
      <c r="H39" s="57">
        <v>0</v>
      </c>
      <c r="I39" s="57">
        <v>0</v>
      </c>
      <c r="J39" s="49">
        <f t="shared" si="5"/>
        <v>0</v>
      </c>
      <c r="K39" s="146"/>
      <c r="L39" s="146"/>
      <c r="M39" s="146"/>
    </row>
    <row r="40" spans="1:13" s="130" customFormat="1" ht="25.5" customHeight="1" x14ac:dyDescent="0.2">
      <c r="A40" s="292"/>
      <c r="B40" s="136" t="s">
        <v>104</v>
      </c>
      <c r="C40" s="303">
        <v>-2012291.49</v>
      </c>
      <c r="D40" s="307">
        <v>-100700</v>
      </c>
      <c r="E40" s="307">
        <v>-355000</v>
      </c>
      <c r="F40" s="97">
        <f>SUM(C40:E40)</f>
        <v>-2467991.4900000002</v>
      </c>
      <c r="G40" s="305"/>
      <c r="H40" s="304"/>
      <c r="I40" s="304"/>
      <c r="J40" s="51"/>
      <c r="K40" s="146"/>
      <c r="L40" s="146"/>
      <c r="M40" s="146"/>
    </row>
    <row r="41" spans="1:13" s="130" customFormat="1" ht="0.75" customHeight="1" thickBot="1" x14ac:dyDescent="0.25">
      <c r="A41" s="145"/>
      <c r="B41" s="147"/>
      <c r="C41" s="306"/>
      <c r="D41" s="59">
        <v>0</v>
      </c>
      <c r="E41" s="59">
        <v>0</v>
      </c>
      <c r="F41" s="109">
        <f t="shared" si="6"/>
        <v>0</v>
      </c>
      <c r="G41" s="113"/>
      <c r="H41" s="59"/>
      <c r="I41" s="59"/>
      <c r="J41" s="60"/>
      <c r="K41" s="146"/>
      <c r="L41" s="146"/>
      <c r="M41" s="146"/>
    </row>
    <row r="42" spans="1:13" s="30" customFormat="1" ht="20.100000000000001" customHeight="1" thickTop="1" thickBot="1" x14ac:dyDescent="0.25">
      <c r="A42" s="213" t="s">
        <v>41</v>
      </c>
      <c r="B42" s="214"/>
      <c r="C42" s="215">
        <f t="shared" ref="C42:J42" si="7">SUM(C35:C41)</f>
        <v>-3507659.290000001</v>
      </c>
      <c r="D42" s="216">
        <f t="shared" si="7"/>
        <v>-131624.18000000017</v>
      </c>
      <c r="E42" s="216">
        <f t="shared" si="7"/>
        <v>-391701.15</v>
      </c>
      <c r="F42" s="217">
        <f>SUM(F35:F41)</f>
        <v>-4030984.620000001</v>
      </c>
      <c r="G42" s="215">
        <f t="shared" si="7"/>
        <v>-1083705.2600000016</v>
      </c>
      <c r="H42" s="216">
        <f t="shared" si="7"/>
        <v>18449.899999999907</v>
      </c>
      <c r="I42" s="216">
        <f t="shared" si="7"/>
        <v>-27852.61</v>
      </c>
      <c r="J42" s="218">
        <f t="shared" si="7"/>
        <v>-1093107.9700000018</v>
      </c>
    </row>
    <row r="43" spans="1:13" s="31" customFormat="1" ht="24" customHeight="1" thickTop="1" x14ac:dyDescent="0.2">
      <c r="A43" s="200" t="s">
        <v>83</v>
      </c>
      <c r="B43" s="201"/>
      <c r="C43" s="210">
        <f>ROUND((+C31+C42),2)</f>
        <v>-2792947.6</v>
      </c>
      <c r="D43" s="212">
        <f>ROUND((+D31+D42),2)</f>
        <v>-132422.18</v>
      </c>
      <c r="E43" s="212">
        <f>ROUND((+E31+E42),2)</f>
        <v>-317965.2</v>
      </c>
      <c r="F43" s="210">
        <f>SUM(C43:E43)</f>
        <v>-3243334.9800000004</v>
      </c>
      <c r="G43" s="210">
        <f>+G31+G42</f>
        <v>-1103483.3099999838</v>
      </c>
      <c r="H43" s="212">
        <f>+H31+H42</f>
        <v>24528.899999999907</v>
      </c>
      <c r="I43" s="212">
        <f>+I31+I42</f>
        <v>82447.399999999776</v>
      </c>
      <c r="J43" s="211">
        <f>+J31+J42</f>
        <v>-996507.0100000829</v>
      </c>
    </row>
    <row r="45" spans="1:13" x14ac:dyDescent="0.2">
      <c r="C45" s="10"/>
      <c r="I45" s="10"/>
    </row>
    <row r="51" spans="3:3" x14ac:dyDescent="0.2">
      <c r="C51" s="10"/>
    </row>
  </sheetData>
  <phoneticPr fontId="6" type="noConversion"/>
  <printOptions horizontalCentered="1"/>
  <pageMargins left="0" right="0" top="0.19685039370078741" bottom="0.31496062992125984" header="0" footer="0.19685039370078741"/>
  <pageSetup paperSize="9" scale="89" orientation="landscape" r:id="rId1"/>
  <headerFooter alignWithMargins="0"/>
  <customProperties>
    <customPr name="_pios_id" r:id="rId2"/>
  </customProperties>
  <ignoredErrors>
    <ignoredError sqref="J23 J35 F23" formula="1"/>
    <ignoredError sqref="J37:J39 G42:I42" formulaRange="1"/>
  </ignoredError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I43"/>
  <sheetViews>
    <sheetView showGridLines="0" showZeros="0" zoomScaleNormal="100" workbookViewId="0"/>
  </sheetViews>
  <sheetFormatPr baseColWidth="10" defaultColWidth="11.42578125" defaultRowHeight="11.25" x14ac:dyDescent="0.2"/>
  <cols>
    <col min="1" max="1" width="4.85546875" style="2" customWidth="1"/>
    <col min="2" max="2" width="51.5703125" style="2" customWidth="1"/>
    <col min="3" max="3" width="13.140625" style="2" customWidth="1"/>
    <col min="4" max="4" width="13.85546875" style="2" customWidth="1"/>
    <col min="5" max="5" width="15.28515625" style="2" customWidth="1"/>
    <col min="6" max="6" width="12.42578125" style="2" customWidth="1"/>
    <col min="7" max="7" width="12.85546875" style="2" customWidth="1"/>
    <col min="8" max="8" width="13.28515625" style="2" customWidth="1"/>
    <col min="9" max="9" width="14.28515625" style="2" customWidth="1"/>
    <col min="10" max="16384" width="11.42578125" style="2"/>
  </cols>
  <sheetData>
    <row r="2" spans="1:9" x14ac:dyDescent="0.2">
      <c r="C2" s="291"/>
    </row>
    <row r="11" spans="1:9" ht="12" customHeight="1" x14ac:dyDescent="0.2">
      <c r="A11" s="7" t="s">
        <v>42</v>
      </c>
      <c r="B11" s="6"/>
      <c r="C11" s="6"/>
      <c r="D11" s="6"/>
      <c r="E11" s="6"/>
      <c r="F11" s="6"/>
      <c r="G11" s="6"/>
      <c r="H11" s="6"/>
      <c r="I11" s="6"/>
    </row>
    <row r="12" spans="1:9" ht="12.75" x14ac:dyDescent="0.2">
      <c r="I12" s="289"/>
    </row>
    <row r="13" spans="1:9" s="31" customFormat="1" ht="54" customHeight="1" x14ac:dyDescent="0.2">
      <c r="A13" s="40"/>
      <c r="B13" s="41"/>
      <c r="C13" s="42" t="s">
        <v>58</v>
      </c>
      <c r="D13" s="43" t="s">
        <v>59</v>
      </c>
      <c r="E13" s="43" t="s">
        <v>60</v>
      </c>
      <c r="F13" s="186" t="s">
        <v>88</v>
      </c>
      <c r="G13" s="43" t="s">
        <v>87</v>
      </c>
      <c r="H13" s="43" t="s">
        <v>86</v>
      </c>
      <c r="I13" s="44" t="s">
        <v>23</v>
      </c>
    </row>
    <row r="14" spans="1:9" s="130" customFormat="1" ht="15" customHeight="1" x14ac:dyDescent="0.2">
      <c r="A14" s="161">
        <v>3</v>
      </c>
      <c r="B14" s="158" t="s">
        <v>24</v>
      </c>
      <c r="C14" s="162">
        <v>716912.46</v>
      </c>
      <c r="D14" s="163">
        <v>26356034.809999999</v>
      </c>
      <c r="E14" s="163">
        <v>19946501.640000001</v>
      </c>
      <c r="F14" s="163">
        <v>501386.69</v>
      </c>
      <c r="G14" s="197">
        <v>0</v>
      </c>
      <c r="H14" s="163">
        <v>0</v>
      </c>
      <c r="I14" s="164">
        <f t="shared" ref="I14:I35" si="0">SUM(C14:H14)</f>
        <v>47520835.599999994</v>
      </c>
    </row>
    <row r="15" spans="1:9" s="130" customFormat="1" ht="18" customHeight="1" x14ac:dyDescent="0.2">
      <c r="A15" s="165"/>
      <c r="B15" s="159" t="s">
        <v>0</v>
      </c>
      <c r="C15" s="166">
        <v>0</v>
      </c>
      <c r="D15" s="167">
        <v>0</v>
      </c>
      <c r="E15" s="167">
        <v>0</v>
      </c>
      <c r="F15" s="167">
        <v>0</v>
      </c>
      <c r="G15" s="198">
        <v>0</v>
      </c>
      <c r="H15" s="167">
        <v>0</v>
      </c>
      <c r="I15" s="164">
        <f t="shared" si="0"/>
        <v>0</v>
      </c>
    </row>
    <row r="16" spans="1:9" s="130" customFormat="1" ht="22.5" x14ac:dyDescent="0.2">
      <c r="A16" s="165">
        <v>3</v>
      </c>
      <c r="B16" s="159" t="s">
        <v>25</v>
      </c>
      <c r="C16" s="166">
        <v>1345617.3</v>
      </c>
      <c r="D16" s="167">
        <v>369.82</v>
      </c>
      <c r="E16" s="167">
        <v>0</v>
      </c>
      <c r="F16" s="167">
        <v>23883.47</v>
      </c>
      <c r="G16" s="198">
        <v>0</v>
      </c>
      <c r="H16" s="167">
        <v>0</v>
      </c>
      <c r="I16" s="168">
        <f t="shared" si="0"/>
        <v>1369870.59</v>
      </c>
    </row>
    <row r="17" spans="1:9" s="130" customFormat="1" ht="23.25" customHeight="1" x14ac:dyDescent="0.2">
      <c r="A17" s="165">
        <v>4</v>
      </c>
      <c r="B17" s="159" t="s">
        <v>26</v>
      </c>
      <c r="C17" s="166">
        <v>0</v>
      </c>
      <c r="D17" s="167"/>
      <c r="E17" s="167">
        <v>7016615.5899999999</v>
      </c>
      <c r="F17" s="167">
        <v>2072.7399999999998</v>
      </c>
      <c r="G17" s="198">
        <v>0</v>
      </c>
      <c r="H17" s="167">
        <v>2700396.78</v>
      </c>
      <c r="I17" s="168">
        <f t="shared" si="0"/>
        <v>9719085.1099999994</v>
      </c>
    </row>
    <row r="18" spans="1:9" s="130" customFormat="1" ht="15" customHeight="1" x14ac:dyDescent="0.2">
      <c r="A18" s="165">
        <v>5</v>
      </c>
      <c r="B18" s="159" t="s">
        <v>27</v>
      </c>
      <c r="C18" s="166">
        <v>91777.74</v>
      </c>
      <c r="D18" s="167">
        <v>28277.75</v>
      </c>
      <c r="E18" s="167">
        <v>119026.78</v>
      </c>
      <c r="F18" s="167"/>
      <c r="G18" s="198">
        <v>14793.14</v>
      </c>
      <c r="H18" s="167">
        <v>0</v>
      </c>
      <c r="I18" s="168">
        <f t="shared" si="0"/>
        <v>253875.41000000003</v>
      </c>
    </row>
    <row r="19" spans="1:9" s="130" customFormat="1" ht="18" customHeight="1" x14ac:dyDescent="0.2">
      <c r="A19" s="165"/>
      <c r="B19" s="159" t="s">
        <v>9</v>
      </c>
      <c r="C19" s="166">
        <v>2528800.85</v>
      </c>
      <c r="D19" s="167">
        <v>0</v>
      </c>
      <c r="E19" s="167">
        <v>0</v>
      </c>
      <c r="F19" s="167">
        <v>0</v>
      </c>
      <c r="G19" s="198">
        <v>0</v>
      </c>
      <c r="H19" s="167">
        <v>0</v>
      </c>
      <c r="I19" s="168">
        <f t="shared" si="0"/>
        <v>2528800.85</v>
      </c>
    </row>
    <row r="20" spans="1:9" s="130" customFormat="1" ht="15" customHeight="1" x14ac:dyDescent="0.2">
      <c r="A20" s="165">
        <v>3</v>
      </c>
      <c r="B20" s="159" t="s">
        <v>28</v>
      </c>
      <c r="C20" s="166">
        <v>0</v>
      </c>
      <c r="D20" s="167">
        <v>0</v>
      </c>
      <c r="E20" s="167">
        <v>15519.68</v>
      </c>
      <c r="F20" s="167">
        <v>0</v>
      </c>
      <c r="G20" s="198">
        <v>0</v>
      </c>
      <c r="H20" s="167">
        <v>0</v>
      </c>
      <c r="I20" s="168">
        <f t="shared" si="0"/>
        <v>15519.68</v>
      </c>
    </row>
    <row r="21" spans="1:9" s="130" customFormat="1" ht="15" customHeight="1" x14ac:dyDescent="0.2">
      <c r="A21" s="165">
        <v>4</v>
      </c>
      <c r="B21" s="159" t="s">
        <v>29</v>
      </c>
      <c r="C21" s="166">
        <v>1064078</v>
      </c>
      <c r="D21" s="167">
        <v>0</v>
      </c>
      <c r="E21" s="167">
        <v>0</v>
      </c>
      <c r="F21" s="167">
        <v>572107</v>
      </c>
      <c r="G21" s="198">
        <v>0</v>
      </c>
      <c r="H21" s="167">
        <v>240000</v>
      </c>
      <c r="I21" s="168">
        <f t="shared" si="0"/>
        <v>1876185</v>
      </c>
    </row>
    <row r="22" spans="1:9" s="130" customFormat="1" ht="15" customHeight="1" thickBot="1" x14ac:dyDescent="0.25">
      <c r="A22" s="135">
        <v>7</v>
      </c>
      <c r="B22" s="126" t="s">
        <v>30</v>
      </c>
      <c r="C22" s="50">
        <v>0</v>
      </c>
      <c r="D22" s="151">
        <v>0</v>
      </c>
      <c r="E22" s="151">
        <v>0</v>
      </c>
      <c r="F22" s="151">
        <v>0</v>
      </c>
      <c r="G22" s="134">
        <v>0</v>
      </c>
      <c r="H22" s="151">
        <v>0</v>
      </c>
      <c r="I22" s="51">
        <f t="shared" si="0"/>
        <v>0</v>
      </c>
    </row>
    <row r="23" spans="1:9" s="30" customFormat="1" ht="29.25" customHeight="1" thickTop="1" thickBot="1" x14ac:dyDescent="0.25">
      <c r="A23" s="202" t="s">
        <v>81</v>
      </c>
      <c r="B23" s="203"/>
      <c r="C23" s="237">
        <f>SUM(C14:C22)</f>
        <v>5747186.3499999996</v>
      </c>
      <c r="D23" s="238">
        <f t="shared" ref="D23:H23" si="1">SUM(D14:D22)</f>
        <v>26384682.379999999</v>
      </c>
      <c r="E23" s="238">
        <f t="shared" si="1"/>
        <v>27097663.690000001</v>
      </c>
      <c r="F23" s="238">
        <f t="shared" si="1"/>
        <v>1099449.8999999999</v>
      </c>
      <c r="G23" s="239">
        <f t="shared" ref="G23" si="2">SUM(G14:G22)</f>
        <v>14793.14</v>
      </c>
      <c r="H23" s="238">
        <f t="shared" si="1"/>
        <v>2940396.78</v>
      </c>
      <c r="I23" s="37">
        <f t="shared" si="0"/>
        <v>63284172.240000002</v>
      </c>
    </row>
    <row r="24" spans="1:9" s="130" customFormat="1" ht="15" customHeight="1" thickTop="1" x14ac:dyDescent="0.2">
      <c r="A24" s="169">
        <v>2</v>
      </c>
      <c r="B24" s="160" t="s">
        <v>31</v>
      </c>
      <c r="C24" s="162">
        <v>230136</v>
      </c>
      <c r="D24" s="163">
        <v>15477914.09</v>
      </c>
      <c r="E24" s="163">
        <v>2214591.67</v>
      </c>
      <c r="F24" s="163">
        <v>13855.74</v>
      </c>
      <c r="G24" s="197">
        <v>0</v>
      </c>
      <c r="H24" s="163">
        <v>0</v>
      </c>
      <c r="I24" s="172">
        <f t="shared" si="0"/>
        <v>17936497.499999996</v>
      </c>
    </row>
    <row r="25" spans="1:9" s="130" customFormat="1" ht="15" customHeight="1" x14ac:dyDescent="0.2">
      <c r="A25" s="165">
        <v>1</v>
      </c>
      <c r="B25" s="159" t="s">
        <v>32</v>
      </c>
      <c r="C25" s="166">
        <v>792092.13</v>
      </c>
      <c r="D25" s="167">
        <v>10629105.109999999</v>
      </c>
      <c r="E25" s="167">
        <v>20463484.940000001</v>
      </c>
      <c r="F25" s="167">
        <v>291232.28000000003</v>
      </c>
      <c r="G25" s="198">
        <v>0</v>
      </c>
      <c r="H25" s="167">
        <v>69283.899999999994</v>
      </c>
      <c r="I25" s="168">
        <f t="shared" si="0"/>
        <v>32245198.359999999</v>
      </c>
    </row>
    <row r="26" spans="1:9" s="130" customFormat="1" ht="15" customHeight="1" x14ac:dyDescent="0.2">
      <c r="A26" s="165">
        <v>2</v>
      </c>
      <c r="B26" s="159" t="s">
        <v>33</v>
      </c>
      <c r="C26" s="166">
        <v>2477155.94</v>
      </c>
      <c r="D26" s="167">
        <v>260025.83</v>
      </c>
      <c r="E26" s="167">
        <v>2925598.03</v>
      </c>
      <c r="F26" s="167">
        <v>685076.3</v>
      </c>
      <c r="G26" s="198">
        <v>8937.39</v>
      </c>
      <c r="H26" s="167">
        <v>2883465.7</v>
      </c>
      <c r="I26" s="168">
        <f t="shared" si="0"/>
        <v>9240259.1899999995</v>
      </c>
    </row>
    <row r="27" spans="1:9" s="130" customFormat="1" ht="15" customHeight="1" x14ac:dyDescent="0.2">
      <c r="A27" s="165">
        <v>3</v>
      </c>
      <c r="B27" s="159" t="s">
        <v>34</v>
      </c>
      <c r="C27" s="166">
        <v>25492.01</v>
      </c>
      <c r="D27" s="167">
        <v>107.56</v>
      </c>
      <c r="E27" s="167">
        <v>4743.13</v>
      </c>
      <c r="F27" s="167">
        <v>0</v>
      </c>
      <c r="G27" s="198">
        <v>0</v>
      </c>
      <c r="H27" s="167">
        <v>8551.81</v>
      </c>
      <c r="I27" s="168">
        <f t="shared" si="0"/>
        <v>38894.51</v>
      </c>
    </row>
    <row r="28" spans="1:9" s="130" customFormat="1" ht="18" customHeight="1" x14ac:dyDescent="0.2">
      <c r="A28" s="165">
        <v>2</v>
      </c>
      <c r="B28" s="159" t="s">
        <v>1</v>
      </c>
      <c r="C28" s="166">
        <v>0</v>
      </c>
      <c r="D28" s="167"/>
      <c r="E28" s="167">
        <v>45052.480000000003</v>
      </c>
      <c r="F28" s="167">
        <v>0</v>
      </c>
      <c r="G28" s="198">
        <v>709.78</v>
      </c>
      <c r="H28" s="167">
        <v>0</v>
      </c>
      <c r="I28" s="168">
        <f t="shared" si="0"/>
        <v>45762.26</v>
      </c>
    </row>
    <row r="29" spans="1:9" s="130" customFormat="1" ht="18" hidden="1" customHeight="1" x14ac:dyDescent="0.2">
      <c r="A29" s="165"/>
      <c r="B29" s="159" t="s">
        <v>2</v>
      </c>
      <c r="C29" s="166">
        <v>0</v>
      </c>
      <c r="D29" s="167">
        <v>0</v>
      </c>
      <c r="E29" s="167">
        <v>0</v>
      </c>
      <c r="F29" s="167">
        <v>0</v>
      </c>
      <c r="G29" s="198">
        <v>0</v>
      </c>
      <c r="H29" s="167">
        <v>0</v>
      </c>
      <c r="I29" s="168">
        <f t="shared" si="0"/>
        <v>0</v>
      </c>
    </row>
    <row r="30" spans="1:9" s="130" customFormat="1" ht="15" customHeight="1" x14ac:dyDescent="0.2">
      <c r="A30" s="165">
        <v>2</v>
      </c>
      <c r="B30" s="159" t="s">
        <v>35</v>
      </c>
      <c r="C30" s="166">
        <v>0</v>
      </c>
      <c r="D30" s="167">
        <v>0</v>
      </c>
      <c r="E30" s="167">
        <v>15836.34</v>
      </c>
      <c r="F30" s="167">
        <v>0</v>
      </c>
      <c r="G30" s="198">
        <v>0</v>
      </c>
      <c r="H30" s="167">
        <v>0</v>
      </c>
      <c r="I30" s="168">
        <f t="shared" si="0"/>
        <v>15836.34</v>
      </c>
    </row>
    <row r="31" spans="1:9" s="130" customFormat="1" ht="33.75" x14ac:dyDescent="0.2">
      <c r="A31" s="165">
        <v>6</v>
      </c>
      <c r="B31" s="159" t="s">
        <v>36</v>
      </c>
      <c r="C31" s="166">
        <v>-45900.72</v>
      </c>
      <c r="D31" s="167">
        <v>0</v>
      </c>
      <c r="E31" s="167">
        <v>924675.95</v>
      </c>
      <c r="F31" s="167">
        <v>113152.77</v>
      </c>
      <c r="G31" s="198">
        <v>0</v>
      </c>
      <c r="H31" s="167">
        <v>1657.7</v>
      </c>
      <c r="I31" s="168">
        <f t="shared" si="0"/>
        <v>993585.7</v>
      </c>
    </row>
    <row r="32" spans="1:9" s="130" customFormat="1" ht="33.75" x14ac:dyDescent="0.2">
      <c r="A32" s="165">
        <v>2</v>
      </c>
      <c r="B32" s="159" t="s">
        <v>57</v>
      </c>
      <c r="C32" s="166"/>
      <c r="D32" s="167">
        <v>0</v>
      </c>
      <c r="E32" s="167">
        <v>25519.63</v>
      </c>
      <c r="F32" s="167">
        <v>0</v>
      </c>
      <c r="G32" s="198">
        <v>0</v>
      </c>
      <c r="H32" s="167">
        <v>0</v>
      </c>
      <c r="I32" s="168">
        <f t="shared" si="0"/>
        <v>25519.63</v>
      </c>
    </row>
    <row r="33" spans="1:9" s="130" customFormat="1" ht="18" hidden="1" customHeight="1" x14ac:dyDescent="0.2">
      <c r="A33" s="152"/>
      <c r="B33" s="149" t="s">
        <v>3</v>
      </c>
      <c r="C33" s="50">
        <v>0</v>
      </c>
      <c r="D33" s="151">
        <v>0</v>
      </c>
      <c r="E33" s="151">
        <v>0</v>
      </c>
      <c r="F33" s="151">
        <v>0</v>
      </c>
      <c r="G33" s="134">
        <v>0</v>
      </c>
      <c r="H33" s="151">
        <v>0</v>
      </c>
      <c r="I33" s="60">
        <f t="shared" si="0"/>
        <v>0</v>
      </c>
    </row>
    <row r="34" spans="1:9" s="130" customFormat="1" ht="24.95" hidden="1" customHeight="1" x14ac:dyDescent="0.2">
      <c r="A34" s="155"/>
      <c r="B34" s="150" t="s">
        <v>4</v>
      </c>
      <c r="C34" s="50">
        <v>0</v>
      </c>
      <c r="D34" s="151">
        <v>0</v>
      </c>
      <c r="E34" s="151">
        <v>0</v>
      </c>
      <c r="F34" s="151">
        <v>0</v>
      </c>
      <c r="G34" s="134">
        <v>0</v>
      </c>
      <c r="H34" s="151">
        <v>0</v>
      </c>
      <c r="I34" s="61">
        <f t="shared" si="0"/>
        <v>0</v>
      </c>
    </row>
    <row r="35" spans="1:9" s="130" customFormat="1" ht="23.25" thickBot="1" x14ac:dyDescent="0.25">
      <c r="A35" s="135">
        <v>4</v>
      </c>
      <c r="B35" s="126" t="s">
        <v>37</v>
      </c>
      <c r="C35" s="50">
        <v>40000</v>
      </c>
      <c r="D35" s="151">
        <v>0</v>
      </c>
      <c r="E35" s="151">
        <v>0</v>
      </c>
      <c r="F35" s="151">
        <v>0</v>
      </c>
      <c r="G35" s="134">
        <v>0</v>
      </c>
      <c r="H35" s="151">
        <v>0</v>
      </c>
      <c r="I35" s="51">
        <f t="shared" si="0"/>
        <v>40000</v>
      </c>
    </row>
    <row r="36" spans="1:9" s="30" customFormat="1" ht="28.5" customHeight="1" thickTop="1" thickBot="1" x14ac:dyDescent="0.25">
      <c r="A36" s="202" t="s">
        <v>93</v>
      </c>
      <c r="B36" s="203"/>
      <c r="C36" s="237">
        <f>SUM(C24:C35)</f>
        <v>3518975.3599999994</v>
      </c>
      <c r="D36" s="238">
        <f t="shared" ref="D36:H36" si="3">SUM(D24:D35)</f>
        <v>26367152.589999996</v>
      </c>
      <c r="E36" s="238">
        <f t="shared" si="3"/>
        <v>26619502.169999998</v>
      </c>
      <c r="F36" s="238">
        <f t="shared" si="3"/>
        <v>1103317.0900000001</v>
      </c>
      <c r="G36" s="239">
        <f t="shared" ref="G36" si="4">SUM(G24:G35)</f>
        <v>9647.17</v>
      </c>
      <c r="H36" s="238">
        <f t="shared" si="3"/>
        <v>2962959.1100000003</v>
      </c>
      <c r="I36" s="37">
        <f>SUM(I24:I35)</f>
        <v>60581553.490000002</v>
      </c>
    </row>
    <row r="37" spans="1:9" s="30" customFormat="1" ht="20.25" customHeight="1" thickTop="1" thickBot="1" x14ac:dyDescent="0.25">
      <c r="A37" s="240"/>
      <c r="B37" s="241"/>
      <c r="C37" s="242"/>
      <c r="D37" s="243"/>
      <c r="E37" s="243"/>
      <c r="F37" s="243"/>
      <c r="G37" s="244"/>
      <c r="H37" s="243"/>
      <c r="I37" s="245"/>
    </row>
    <row r="38" spans="1:9" s="30" customFormat="1" ht="30" customHeight="1" thickTop="1" thickBot="1" x14ac:dyDescent="0.25">
      <c r="A38" s="225" t="s">
        <v>102</v>
      </c>
      <c r="B38" s="246"/>
      <c r="C38" s="248">
        <f t="shared" ref="C38:H38" si="5">+C23-C36</f>
        <v>2228210.9900000002</v>
      </c>
      <c r="D38" s="248">
        <f t="shared" si="5"/>
        <v>17529.790000002831</v>
      </c>
      <c r="E38" s="248">
        <f t="shared" si="5"/>
        <v>478161.52000000328</v>
      </c>
      <c r="F38" s="248">
        <f t="shared" si="5"/>
        <v>-3867.190000000177</v>
      </c>
      <c r="G38" s="249">
        <f t="shared" ref="G38" si="6">+G23-G36</f>
        <v>5145.9699999999993</v>
      </c>
      <c r="H38" s="248">
        <f t="shared" si="5"/>
        <v>-22562.33000000054</v>
      </c>
      <c r="I38" s="294">
        <f>ROUND((+I23-I36),2)</f>
        <v>2702618.75</v>
      </c>
    </row>
    <row r="39" spans="1:9" s="30" customFormat="1" ht="39" customHeight="1" thickTop="1" x14ac:dyDescent="0.2">
      <c r="A39" s="68" t="s">
        <v>98</v>
      </c>
      <c r="B39" s="69"/>
      <c r="C39" s="70"/>
      <c r="D39" s="71">
        <v>30819.159999996424</v>
      </c>
      <c r="E39" s="71">
        <v>1484861.1500000022</v>
      </c>
      <c r="F39" s="71">
        <v>-157365.65000000014</v>
      </c>
      <c r="G39" s="187">
        <v>342.2400000000016</v>
      </c>
      <c r="H39" s="71">
        <v>-380099.87000000011</v>
      </c>
      <c r="I39" s="72">
        <v>671590.74</v>
      </c>
    </row>
    <row r="40" spans="1:9" x14ac:dyDescent="0.2">
      <c r="C40" s="11"/>
      <c r="D40" s="11"/>
      <c r="E40" s="11"/>
    </row>
    <row r="41" spans="1:9" x14ac:dyDescent="0.2">
      <c r="C41" s="10"/>
    </row>
    <row r="42" spans="1:9" x14ac:dyDescent="0.2">
      <c r="C42" s="3"/>
    </row>
    <row r="43" spans="1:9" x14ac:dyDescent="0.2">
      <c r="I43" s="3"/>
    </row>
  </sheetData>
  <phoneticPr fontId="6" type="noConversion"/>
  <printOptions horizontalCentered="1"/>
  <pageMargins left="0" right="0" top="0.31496062992125984" bottom="0" header="0" footer="0.19685039370078741"/>
  <pageSetup paperSize="9" scale="84" orientation="landscape" r:id="rId1"/>
  <headerFooter alignWithMargins="0">
    <oddHeader>&amp;L&amp;"Arial,Cursiva"&amp;6&amp;F</oddHeader>
  </headerFooter>
  <customProperties>
    <customPr name="_pios_id" r:id="rId2"/>
  </customPropertie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1:H44"/>
  <sheetViews>
    <sheetView showGridLines="0" showZeros="0" zoomScaleNormal="100" workbookViewId="0"/>
  </sheetViews>
  <sheetFormatPr baseColWidth="10" defaultColWidth="11.42578125" defaultRowHeight="11.25" x14ac:dyDescent="0.2"/>
  <cols>
    <col min="1" max="1" width="4" style="2" customWidth="1"/>
    <col min="2" max="2" width="61" style="2" customWidth="1"/>
    <col min="3" max="7" width="12.7109375" style="2" customWidth="1"/>
    <col min="8" max="8" width="13.85546875" style="2" customWidth="1"/>
    <col min="9" max="16384" width="11.42578125" style="2"/>
  </cols>
  <sheetData>
    <row r="11" spans="1:8" ht="15.75" x14ac:dyDescent="0.2">
      <c r="A11" s="7" t="s">
        <v>39</v>
      </c>
      <c r="B11" s="6"/>
      <c r="C11" s="6"/>
      <c r="D11" s="6"/>
      <c r="E11" s="6"/>
      <c r="F11" s="6"/>
      <c r="G11" s="6"/>
      <c r="H11" s="6"/>
    </row>
    <row r="12" spans="1:8" ht="12.75" x14ac:dyDescent="0.2">
      <c r="H12" s="289">
        <f>+'Total Individualizado-SSPP'!I12</f>
        <v>0</v>
      </c>
    </row>
    <row r="13" spans="1:8" s="31" customFormat="1" ht="51" x14ac:dyDescent="0.2">
      <c r="A13" s="40"/>
      <c r="B13" s="41"/>
      <c r="C13" s="43" t="s">
        <v>77</v>
      </c>
      <c r="D13" s="43" t="s">
        <v>76</v>
      </c>
      <c r="E13" s="42" t="s">
        <v>78</v>
      </c>
      <c r="F13" s="42" t="s">
        <v>75</v>
      </c>
      <c r="G13" s="42" t="s">
        <v>94</v>
      </c>
      <c r="H13" s="44" t="s">
        <v>23</v>
      </c>
    </row>
    <row r="14" spans="1:8" s="130" customFormat="1" ht="15.95" customHeight="1" x14ac:dyDescent="0.2">
      <c r="A14" s="161">
        <v>3</v>
      </c>
      <c r="B14" s="158" t="s">
        <v>24</v>
      </c>
      <c r="C14" s="162">
        <v>497317.02</v>
      </c>
      <c r="D14" s="163">
        <v>706815.71</v>
      </c>
      <c r="E14" s="163">
        <v>1302127.92</v>
      </c>
      <c r="F14" s="162">
        <v>580543</v>
      </c>
      <c r="G14" s="162">
        <v>9606.5</v>
      </c>
      <c r="H14" s="164">
        <f>SUM(C14:G14)</f>
        <v>3096410.15</v>
      </c>
    </row>
    <row r="15" spans="1:8" s="130" customFormat="1" ht="18" hidden="1" customHeight="1" x14ac:dyDescent="0.2">
      <c r="A15" s="165"/>
      <c r="B15" s="159" t="s">
        <v>0</v>
      </c>
      <c r="C15" s="166"/>
      <c r="D15" s="167">
        <v>0</v>
      </c>
      <c r="E15" s="167">
        <v>0</v>
      </c>
      <c r="F15" s="166">
        <v>0</v>
      </c>
      <c r="G15" s="166">
        <v>0</v>
      </c>
      <c r="H15" s="168">
        <f>SUM(C15:F15)</f>
        <v>0</v>
      </c>
    </row>
    <row r="16" spans="1:8" s="130" customFormat="1" ht="22.5" x14ac:dyDescent="0.2">
      <c r="A16" s="165">
        <v>3</v>
      </c>
      <c r="B16" s="159" t="s">
        <v>25</v>
      </c>
      <c r="C16" s="166">
        <v>23746.31</v>
      </c>
      <c r="D16" s="167">
        <v>27140</v>
      </c>
      <c r="E16" s="167">
        <v>0</v>
      </c>
      <c r="F16" s="166">
        <v>0</v>
      </c>
      <c r="G16" s="166">
        <v>0</v>
      </c>
      <c r="H16" s="168">
        <f t="shared" ref="H16:H22" si="0">SUM(C16:G16)</f>
        <v>50886.31</v>
      </c>
    </row>
    <row r="17" spans="1:8" s="130" customFormat="1" ht="15.95" customHeight="1" x14ac:dyDescent="0.2">
      <c r="A17" s="165">
        <v>4</v>
      </c>
      <c r="B17" s="159" t="s">
        <v>26</v>
      </c>
      <c r="C17" s="166">
        <v>325000</v>
      </c>
      <c r="D17" s="167">
        <v>927177.91</v>
      </c>
      <c r="E17" s="167">
        <v>567962.82999999996</v>
      </c>
      <c r="F17" s="166">
        <v>0</v>
      </c>
      <c r="G17" s="166">
        <v>600000</v>
      </c>
      <c r="H17" s="168">
        <f t="shared" si="0"/>
        <v>2420140.7400000002</v>
      </c>
    </row>
    <row r="18" spans="1:8" s="130" customFormat="1" ht="15.95" customHeight="1" x14ac:dyDescent="0.2">
      <c r="A18" s="165">
        <v>5</v>
      </c>
      <c r="B18" s="159" t="s">
        <v>27</v>
      </c>
      <c r="C18" s="166">
        <v>13254.62</v>
      </c>
      <c r="D18" s="167">
        <v>4145.09</v>
      </c>
      <c r="E18" s="167">
        <v>15232.75</v>
      </c>
      <c r="F18" s="166">
        <v>1057.72</v>
      </c>
      <c r="G18" s="166">
        <v>18183.419999999998</v>
      </c>
      <c r="H18" s="168">
        <f t="shared" si="0"/>
        <v>51873.599999999999</v>
      </c>
    </row>
    <row r="19" spans="1:8" s="130" customFormat="1" ht="18" hidden="1" customHeight="1" x14ac:dyDescent="0.2">
      <c r="A19" s="165"/>
      <c r="B19" s="159" t="s">
        <v>9</v>
      </c>
      <c r="C19" s="166">
        <v>0</v>
      </c>
      <c r="D19" s="167">
        <v>0</v>
      </c>
      <c r="E19" s="167">
        <v>0</v>
      </c>
      <c r="F19" s="166">
        <v>0</v>
      </c>
      <c r="G19" s="166">
        <v>0</v>
      </c>
      <c r="H19" s="168">
        <f t="shared" si="0"/>
        <v>0</v>
      </c>
    </row>
    <row r="20" spans="1:8" s="130" customFormat="1" ht="15.95" customHeight="1" x14ac:dyDescent="0.2">
      <c r="A20" s="165">
        <v>3</v>
      </c>
      <c r="B20" s="159" t="s">
        <v>28</v>
      </c>
      <c r="C20" s="166">
        <v>0</v>
      </c>
      <c r="D20" s="167">
        <v>10071.77</v>
      </c>
      <c r="E20" s="167">
        <v>0</v>
      </c>
      <c r="F20" s="166">
        <v>0</v>
      </c>
      <c r="G20" s="166">
        <v>92.43</v>
      </c>
      <c r="H20" s="168">
        <f t="shared" si="0"/>
        <v>10164.200000000001</v>
      </c>
    </row>
    <row r="21" spans="1:8" s="130" customFormat="1" ht="15.95" customHeight="1" x14ac:dyDescent="0.2">
      <c r="A21" s="165">
        <v>4</v>
      </c>
      <c r="B21" s="159" t="s">
        <v>29</v>
      </c>
      <c r="C21" s="166">
        <v>4146500</v>
      </c>
      <c r="D21" s="167"/>
      <c r="E21" s="167"/>
      <c r="F21" s="166">
        <v>275000</v>
      </c>
      <c r="G21" s="166"/>
      <c r="H21" s="168">
        <f t="shared" si="0"/>
        <v>4421500</v>
      </c>
    </row>
    <row r="22" spans="1:8" s="130" customFormat="1" ht="15.95" customHeight="1" thickBot="1" x14ac:dyDescent="0.25">
      <c r="A22" s="135">
        <v>7</v>
      </c>
      <c r="B22" s="126" t="s">
        <v>30</v>
      </c>
      <c r="C22" s="50">
        <v>150000</v>
      </c>
      <c r="D22" s="151">
        <v>418120.53</v>
      </c>
      <c r="E22" s="151">
        <v>534077.18000000005</v>
      </c>
      <c r="F22" s="50">
        <v>0</v>
      </c>
      <c r="G22" s="50">
        <v>1200000</v>
      </c>
      <c r="H22" s="51">
        <f t="shared" si="0"/>
        <v>2302197.71</v>
      </c>
    </row>
    <row r="23" spans="1:8" s="30" customFormat="1" ht="26.25" customHeight="1" thickTop="1" thickBot="1" x14ac:dyDescent="0.25">
      <c r="A23" s="202" t="s">
        <v>81</v>
      </c>
      <c r="B23" s="203"/>
      <c r="C23" s="237">
        <f t="shared" ref="C23:H23" si="1">SUM(C14:C22)</f>
        <v>5155817.95</v>
      </c>
      <c r="D23" s="238">
        <f t="shared" si="1"/>
        <v>2093471.0100000002</v>
      </c>
      <c r="E23" s="238">
        <f t="shared" si="1"/>
        <v>2419400.6800000002</v>
      </c>
      <c r="F23" s="251">
        <f t="shared" si="1"/>
        <v>856600.72</v>
      </c>
      <c r="G23" s="251">
        <f t="shared" si="1"/>
        <v>1827882.35</v>
      </c>
      <c r="H23" s="37">
        <f t="shared" si="1"/>
        <v>12353172.710000001</v>
      </c>
    </row>
    <row r="24" spans="1:8" s="130" customFormat="1" ht="15.95" customHeight="1" thickTop="1" x14ac:dyDescent="0.2">
      <c r="A24" s="169">
        <v>2</v>
      </c>
      <c r="B24" s="160" t="s">
        <v>31</v>
      </c>
      <c r="C24" s="170">
        <v>3674.8</v>
      </c>
      <c r="D24" s="171">
        <v>557.44000000000005</v>
      </c>
      <c r="E24" s="171">
        <v>521144.13</v>
      </c>
      <c r="F24" s="170">
        <v>34963.660000000003</v>
      </c>
      <c r="G24" s="170">
        <v>0</v>
      </c>
      <c r="H24" s="172">
        <f t="shared" ref="H24:H35" si="2">SUM(C24:G24)</f>
        <v>560340.03</v>
      </c>
    </row>
    <row r="25" spans="1:8" s="130" customFormat="1" ht="15.95" customHeight="1" x14ac:dyDescent="0.2">
      <c r="A25" s="165">
        <v>1</v>
      </c>
      <c r="B25" s="159" t="s">
        <v>32</v>
      </c>
      <c r="C25" s="166">
        <v>1579201.06</v>
      </c>
      <c r="D25" s="167">
        <v>437721.07</v>
      </c>
      <c r="E25" s="167">
        <v>461697.39</v>
      </c>
      <c r="F25" s="166">
        <v>0</v>
      </c>
      <c r="G25" s="166">
        <v>368321.43</v>
      </c>
      <c r="H25" s="168">
        <f t="shared" si="2"/>
        <v>2846940.95</v>
      </c>
    </row>
    <row r="26" spans="1:8" s="130" customFormat="1" ht="15.95" customHeight="1" x14ac:dyDescent="0.2">
      <c r="A26" s="165">
        <v>2</v>
      </c>
      <c r="B26" s="159" t="s">
        <v>33</v>
      </c>
      <c r="C26" s="166">
        <v>3101415.78</v>
      </c>
      <c r="D26" s="167">
        <v>1249041.97</v>
      </c>
      <c r="E26" s="167">
        <v>922478.3</v>
      </c>
      <c r="F26" s="166">
        <v>40797.440000000002</v>
      </c>
      <c r="G26" s="166">
        <v>368665.16</v>
      </c>
      <c r="H26" s="168">
        <f t="shared" si="2"/>
        <v>5682398.6500000004</v>
      </c>
    </row>
    <row r="27" spans="1:8" s="130" customFormat="1" ht="15.95" customHeight="1" x14ac:dyDescent="0.2">
      <c r="A27" s="165">
        <v>3</v>
      </c>
      <c r="B27" s="159" t="s">
        <v>34</v>
      </c>
      <c r="C27" s="166">
        <v>4196.09</v>
      </c>
      <c r="D27" s="167">
        <v>0</v>
      </c>
      <c r="E27" s="167">
        <v>0</v>
      </c>
      <c r="F27" s="166">
        <v>0</v>
      </c>
      <c r="G27" s="166"/>
      <c r="H27" s="168">
        <f t="shared" si="2"/>
        <v>4196.09</v>
      </c>
    </row>
    <row r="28" spans="1:8" s="130" customFormat="1" ht="18" hidden="1" customHeight="1" x14ac:dyDescent="0.2">
      <c r="A28" s="165"/>
      <c r="B28" s="159" t="s">
        <v>1</v>
      </c>
      <c r="C28" s="166">
        <v>0</v>
      </c>
      <c r="D28" s="167">
        <v>0</v>
      </c>
      <c r="E28" s="167">
        <v>0</v>
      </c>
      <c r="F28" s="166">
        <v>0</v>
      </c>
      <c r="G28" s="166">
        <v>0</v>
      </c>
      <c r="H28" s="168">
        <f t="shared" si="2"/>
        <v>0</v>
      </c>
    </row>
    <row r="29" spans="1:8" s="130" customFormat="1" ht="18" hidden="1" customHeight="1" x14ac:dyDescent="0.2">
      <c r="A29" s="165"/>
      <c r="B29" s="159" t="s">
        <v>2</v>
      </c>
      <c r="C29" s="166">
        <v>0</v>
      </c>
      <c r="D29" s="167">
        <v>0</v>
      </c>
      <c r="E29" s="167">
        <v>0</v>
      </c>
      <c r="F29" s="166">
        <v>0</v>
      </c>
      <c r="G29" s="166">
        <v>0</v>
      </c>
      <c r="H29" s="168">
        <f t="shared" si="2"/>
        <v>0</v>
      </c>
    </row>
    <row r="30" spans="1:8" s="130" customFormat="1" ht="15.95" customHeight="1" x14ac:dyDescent="0.2">
      <c r="A30" s="165">
        <v>2</v>
      </c>
      <c r="B30" s="159" t="s">
        <v>35</v>
      </c>
      <c r="C30" s="166">
        <v>1054.74</v>
      </c>
      <c r="D30" s="167">
        <v>0</v>
      </c>
      <c r="E30" s="167">
        <v>913.49</v>
      </c>
      <c r="F30" s="166">
        <v>0</v>
      </c>
      <c r="G30" s="166">
        <v>602.91</v>
      </c>
      <c r="H30" s="168">
        <f t="shared" si="2"/>
        <v>2571.14</v>
      </c>
    </row>
    <row r="31" spans="1:8" s="130" customFormat="1" ht="33.75" x14ac:dyDescent="0.2">
      <c r="A31" s="165">
        <v>6</v>
      </c>
      <c r="B31" s="159" t="s">
        <v>36</v>
      </c>
      <c r="C31" s="166">
        <v>552375.79</v>
      </c>
      <c r="D31" s="167">
        <v>1046756.6</v>
      </c>
      <c r="E31" s="167">
        <v>682770.87</v>
      </c>
      <c r="F31" s="166">
        <v>0</v>
      </c>
      <c r="G31" s="166">
        <v>1553465.19</v>
      </c>
      <c r="H31" s="168">
        <f t="shared" si="2"/>
        <v>3835368.45</v>
      </c>
    </row>
    <row r="32" spans="1:8" s="130" customFormat="1" ht="33.75" x14ac:dyDescent="0.2">
      <c r="A32" s="165">
        <v>2</v>
      </c>
      <c r="B32" s="159" t="s">
        <v>57</v>
      </c>
      <c r="C32" s="166">
        <v>559.80999999999995</v>
      </c>
      <c r="D32" s="167">
        <v>1054.97</v>
      </c>
      <c r="E32" s="167">
        <v>-9959.5400000000009</v>
      </c>
      <c r="F32" s="166">
        <v>0</v>
      </c>
      <c r="G32" s="166">
        <v>0</v>
      </c>
      <c r="H32" s="168">
        <f t="shared" si="2"/>
        <v>-8344.76</v>
      </c>
    </row>
    <row r="33" spans="1:8" s="130" customFormat="1" ht="12" hidden="1" x14ac:dyDescent="0.2">
      <c r="A33" s="152"/>
      <c r="B33" s="149" t="s">
        <v>3</v>
      </c>
      <c r="C33" s="153">
        <v>0</v>
      </c>
      <c r="D33" s="154">
        <v>0</v>
      </c>
      <c r="E33" s="154">
        <v>0</v>
      </c>
      <c r="F33" s="153">
        <v>0</v>
      </c>
      <c r="G33" s="153">
        <v>0</v>
      </c>
      <c r="H33" s="60">
        <f t="shared" si="2"/>
        <v>0</v>
      </c>
    </row>
    <row r="34" spans="1:8" s="130" customFormat="1" ht="12" hidden="1" x14ac:dyDescent="0.2">
      <c r="A34" s="155"/>
      <c r="B34" s="150" t="s">
        <v>4</v>
      </c>
      <c r="C34" s="156">
        <v>0</v>
      </c>
      <c r="D34" s="157">
        <v>0</v>
      </c>
      <c r="E34" s="157">
        <v>0</v>
      </c>
      <c r="F34" s="156">
        <v>0</v>
      </c>
      <c r="G34" s="156">
        <v>0</v>
      </c>
      <c r="H34" s="61">
        <f t="shared" si="2"/>
        <v>0</v>
      </c>
    </row>
    <row r="35" spans="1:8" s="130" customFormat="1" ht="23.25" thickBot="1" x14ac:dyDescent="0.25">
      <c r="A35" s="135">
        <v>4</v>
      </c>
      <c r="B35" s="126" t="s">
        <v>38</v>
      </c>
      <c r="C35" s="50">
        <v>7000</v>
      </c>
      <c r="D35" s="151">
        <v>0</v>
      </c>
      <c r="E35" s="151">
        <v>0</v>
      </c>
      <c r="F35" s="50">
        <v>772878.4</v>
      </c>
      <c r="G35" s="50">
        <v>0</v>
      </c>
      <c r="H35" s="51">
        <f t="shared" si="2"/>
        <v>779878.40000000002</v>
      </c>
    </row>
    <row r="36" spans="1:8" s="30" customFormat="1" ht="20.100000000000001" customHeight="1" thickTop="1" thickBot="1" x14ac:dyDescent="0.25">
      <c r="A36" s="202" t="s">
        <v>80</v>
      </c>
      <c r="B36" s="203"/>
      <c r="C36" s="237">
        <f t="shared" ref="C36:H36" si="3">SUM(C24:C35)</f>
        <v>5249478.0699999994</v>
      </c>
      <c r="D36" s="238">
        <f t="shared" si="3"/>
        <v>2735132.0500000003</v>
      </c>
      <c r="E36" s="238">
        <f t="shared" si="3"/>
        <v>2579044.64</v>
      </c>
      <c r="F36" s="237">
        <f t="shared" si="3"/>
        <v>848639.5</v>
      </c>
      <c r="G36" s="237">
        <f t="shared" si="3"/>
        <v>2291054.69</v>
      </c>
      <c r="H36" s="37">
        <f t="shared" si="3"/>
        <v>13703348.950000003</v>
      </c>
    </row>
    <row r="37" spans="1:8" s="30" customFormat="1" ht="15" customHeight="1" thickTop="1" thickBot="1" x14ac:dyDescent="0.25">
      <c r="A37" s="240"/>
      <c r="B37" s="241"/>
      <c r="C37" s="242"/>
      <c r="D37" s="243"/>
      <c r="E37" s="243"/>
      <c r="F37" s="242"/>
      <c r="G37" s="242"/>
      <c r="H37" s="245"/>
    </row>
    <row r="38" spans="1:8" s="30" customFormat="1" ht="26.25" customHeight="1" thickTop="1" thickBot="1" x14ac:dyDescent="0.25">
      <c r="A38" s="225" t="s">
        <v>102</v>
      </c>
      <c r="B38" s="246"/>
      <c r="C38" s="248">
        <f t="shared" ref="C38:G38" si="4">+C23-C36</f>
        <v>-93660.11999999918</v>
      </c>
      <c r="D38" s="248">
        <f t="shared" si="4"/>
        <v>-641661.04</v>
      </c>
      <c r="E38" s="248">
        <f t="shared" si="4"/>
        <v>-159643.95999999996</v>
      </c>
      <c r="F38" s="247">
        <f t="shared" si="4"/>
        <v>7961.2199999999721</v>
      </c>
      <c r="G38" s="247">
        <f t="shared" si="4"/>
        <v>-463172.33999999985</v>
      </c>
      <c r="H38" s="250">
        <f>ROUND((+H23-H36),2)</f>
        <v>-1350176.24</v>
      </c>
    </row>
    <row r="39" spans="1:8" s="30" customFormat="1" ht="36.75" customHeight="1" thickTop="1" x14ac:dyDescent="0.2">
      <c r="A39" s="68" t="s">
        <v>98</v>
      </c>
      <c r="B39" s="69"/>
      <c r="C39" s="70">
        <v>-233055.97</v>
      </c>
      <c r="D39" s="71">
        <v>-73784.249999999534</v>
      </c>
      <c r="E39" s="71">
        <v>4918.769999999553</v>
      </c>
      <c r="F39" s="70">
        <v>-6949.5999999999767</v>
      </c>
      <c r="G39" s="70">
        <v>-209582.86999999988</v>
      </c>
      <c r="H39" s="72">
        <f>SUM(C39:G39)</f>
        <v>-518453.91999999981</v>
      </c>
    </row>
    <row r="44" spans="1:8" x14ac:dyDescent="0.2">
      <c r="C44" s="10"/>
    </row>
  </sheetData>
  <phoneticPr fontId="6" type="noConversion"/>
  <printOptions horizontalCentered="1"/>
  <pageMargins left="0" right="0" top="0.19685039370078741" bottom="0" header="0" footer="0.19685039370078741"/>
  <pageSetup paperSize="9" scale="93" orientation="landscape" r:id="rId1"/>
  <headerFooter alignWithMargins="0">
    <oddFooter>&amp;R&amp;"Arial,Cursiva"&amp;6&amp;F  &amp;A</oddFooter>
  </headerFooter>
  <customProperties>
    <customPr name="_pios_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Resumen</vt:lpstr>
      <vt:lpstr>Total Consolidado</vt:lpstr>
      <vt:lpstr>Total Individualizado- DFA</vt:lpstr>
      <vt:lpstr>Total Individualizado-OOAA</vt:lpstr>
      <vt:lpstr>Total Individualizado-SSPP</vt:lpstr>
      <vt:lpstr>Total Individualizado-Fundacion</vt:lpstr>
      <vt:lpstr>Resumen!Área_de_impresión</vt:lpstr>
      <vt:lpstr>'Total Consolidado'!Área_de_impresión</vt:lpstr>
      <vt:lpstr>'Total Individualizado- DFA'!Área_de_impresión</vt:lpstr>
      <vt:lpstr>'Total Individualizado-Fundacion'!Área_de_impresión</vt:lpstr>
      <vt:lpstr>'Total Individualizado-OOAA'!Área_de_impresión</vt:lpstr>
      <vt:lpstr>'Total Individualizado-SSPP'!Área_de_impresión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Larruzea Marijuan, Estibaliz</cp:lastModifiedBy>
  <cp:lastPrinted>2026-06-30T10:29:32Z</cp:lastPrinted>
  <dcterms:created xsi:type="dcterms:W3CDTF">2014-05-23T09:07:27Z</dcterms:created>
  <dcterms:modified xsi:type="dcterms:W3CDTF">2026-07-07T08:04:14Z</dcterms:modified>
</cp:coreProperties>
</file>