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2.xml" ContentType="application/vnd.openxmlformats-officedocument.drawing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3.xml" ContentType="application/vnd.openxmlformats-officedocument.drawing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drawings/drawing4.xml" ContentType="application/vnd.openxmlformats-officedocument.drawing+xml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drawings/drawing5.xml" ContentType="application/vnd.openxmlformats-officedocument.drawing+xml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drawings/drawing6.xml" ContentType="application/vnd.openxmlformats-officedocument.drawing+xml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EVA DISCO C\IREKIA\2023\"/>
    </mc:Choice>
  </mc:AlternateContent>
  <xr:revisionPtr revIDLastSave="0" documentId="8_{4130566C-D619-4BBF-9C02-955E950A77E0}" xr6:coauthVersionLast="47" xr6:coauthVersionMax="47" xr10:uidLastSave="{00000000-0000-0000-0000-000000000000}"/>
  <bookViews>
    <workbookView xWindow="-120" yWindow="-120" windowWidth="19440" windowHeight="15000" xr2:uid="{9518F5DE-B9AA-4C51-A61A-34ED8439B249}"/>
  </bookViews>
  <sheets>
    <sheet name="Resumen" sheetId="7" r:id="rId1"/>
    <sheet name="Total Consolidado" sheetId="5" r:id="rId2"/>
    <sheet name="Total Consolidado-Sin Tfcias In" sheetId="6" r:id="rId3"/>
    <sheet name="Total Individualizado- DFA" sheetId="1" r:id="rId4"/>
    <sheet name="Total Individualizado-OOAA" sheetId="2" r:id="rId5"/>
    <sheet name="Total Individualizado-SSPP" sheetId="3" r:id="rId6"/>
    <sheet name="Total Individualizado-Fundacion" sheetId="4" r:id="rId7"/>
  </sheets>
  <externalReferences>
    <externalReference r:id="rId8"/>
    <externalReference r:id="rId9"/>
  </externalReferences>
  <definedNames>
    <definedName name="\a" localSheetId="0">'[2]BASEG-I'!#REF!</definedName>
    <definedName name="\a">#REF!</definedName>
    <definedName name="A_impresión_IM" localSheetId="0">#REF!</definedName>
    <definedName name="A_impresión_IM">#REF!</definedName>
    <definedName name="APORTACIONES" localSheetId="0">#REF!</definedName>
    <definedName name="APORTACIONES">#REF!</definedName>
    <definedName name="_xlnm.Print_Area" localSheetId="0">Resumen!$A$2:$H$30</definedName>
    <definedName name="_xlnm.Print_Area" localSheetId="1">'Total Consolidado'!$A$1:$F$44</definedName>
    <definedName name="_xlnm.Print_Area" localSheetId="2">'Total Consolidado-Sin Tfcias In'!$A$1:$F$44</definedName>
    <definedName name="_xlnm.Print_Area" localSheetId="3">'Total Individualizado- DFA'!$A$1:$E$42</definedName>
    <definedName name="_xlnm.Print_Area" localSheetId="6">'Total Individualizado-Fundacion'!$A$1:$H$40</definedName>
    <definedName name="_xlnm.Print_Area" localSheetId="4">'Total Individualizado-OOAA'!$A$1:$J$42</definedName>
    <definedName name="_xlnm.Print_Area" localSheetId="5">'Total Individualizado-SSPP'!$A$1:$I$40</definedName>
    <definedName name="Ca" comment="Coeficiente Horizontal de Alava">#REF!</definedName>
    <definedName name="CapNecFin" hidden="1">#REF!</definedName>
    <definedName name="Cg" comment="Coeficiente Horizontal de Gipuzkoa">#REF!</definedName>
    <definedName name="CUPO_Y_COMPENS" localSheetId="0">#REF!</definedName>
    <definedName name="CUPO_Y_COMPENS">#REF!</definedName>
    <definedName name="ddd" comment="Fondo General de Ajuste NETO total">#REF!</definedName>
    <definedName name="FONDO_SOLIDARID" localSheetId="0">#REF!</definedName>
    <definedName name="FONDO_SOLIDARID">#REF!</definedName>
    <definedName name="Ft" comment="Fondo General de Ajuste NETO total">#REF!</definedName>
    <definedName name="Ra" comment="Recaudación de Alava">#REF!</definedName>
    <definedName name="RECAUDACION" localSheetId="0">#REF!</definedName>
    <definedName name="RECAUDACION">#REF!</definedName>
    <definedName name="Rg" comment="Recaudacion de Gipuzkoa">#REF!</definedName>
    <definedName name="SAPCrosstab2">#REF!</definedName>
    <definedName name="SAPCrosstab3">#REF!</definedName>
    <definedName name="SAPCrosstab4">#REF!</definedName>
    <definedName name="Títulos_a_imprimir_IM" localSheetId="0">#REF!</definedName>
    <definedName name="Títulos_a_imprimir_IM">#REF!</definedName>
    <definedName name="xx">#REF!</definedName>
  </definedName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7" l="1"/>
  <c r="G30" i="7"/>
  <c r="F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30" i="7" s="1"/>
  <c r="E30" i="7"/>
  <c r="D30" i="7"/>
  <c r="E41" i="6"/>
  <c r="D41" i="6"/>
  <c r="E31" i="6"/>
  <c r="E43" i="6" s="1"/>
  <c r="E30" i="6"/>
  <c r="D30" i="6"/>
  <c r="E23" i="6"/>
  <c r="D23" i="6"/>
  <c r="D31" i="6" s="1"/>
  <c r="D43" i="6" s="1"/>
  <c r="E41" i="5"/>
  <c r="D39" i="5"/>
  <c r="E31" i="5"/>
  <c r="E43" i="5" s="1"/>
  <c r="D31" i="5"/>
  <c r="E30" i="5"/>
  <c r="D30" i="5"/>
  <c r="E23" i="5"/>
  <c r="D23" i="5"/>
  <c r="H40" i="4"/>
  <c r="H35" i="4"/>
  <c r="H34" i="4"/>
  <c r="H33" i="4"/>
  <c r="H31" i="4"/>
  <c r="H30" i="4"/>
  <c r="H29" i="4"/>
  <c r="H27" i="4"/>
  <c r="H26" i="4"/>
  <c r="H25" i="4"/>
  <c r="F36" i="4"/>
  <c r="E36" i="4"/>
  <c r="D36" i="4"/>
  <c r="H21" i="4"/>
  <c r="H20" i="4"/>
  <c r="H19" i="4"/>
  <c r="H17" i="4"/>
  <c r="H16" i="4"/>
  <c r="G23" i="4"/>
  <c r="H15" i="4"/>
  <c r="F23" i="4"/>
  <c r="E23" i="4"/>
  <c r="D23" i="4"/>
  <c r="D38" i="4" s="1"/>
  <c r="H12" i="4"/>
  <c r="I40" i="3"/>
  <c r="I35" i="3"/>
  <c r="I34" i="3"/>
  <c r="I33" i="3"/>
  <c r="I32" i="3"/>
  <c r="I30" i="3"/>
  <c r="I29" i="3"/>
  <c r="I28" i="3"/>
  <c r="I26" i="3"/>
  <c r="I25" i="3"/>
  <c r="H36" i="3"/>
  <c r="G36" i="3"/>
  <c r="E36" i="3"/>
  <c r="D36" i="3"/>
  <c r="I24" i="3"/>
  <c r="I22" i="3"/>
  <c r="I21" i="3"/>
  <c r="I20" i="3"/>
  <c r="F23" i="3"/>
  <c r="I18" i="3"/>
  <c r="I17" i="3"/>
  <c r="I16" i="3"/>
  <c r="G23" i="3"/>
  <c r="I15" i="3"/>
  <c r="I42" i="2"/>
  <c r="I41" i="2"/>
  <c r="H41" i="2"/>
  <c r="G41" i="2"/>
  <c r="E41" i="2"/>
  <c r="F40" i="2"/>
  <c r="J39" i="2"/>
  <c r="F39" i="2"/>
  <c r="J38" i="2"/>
  <c r="F38" i="2"/>
  <c r="J37" i="2"/>
  <c r="F37" i="2"/>
  <c r="D37" i="5" s="1"/>
  <c r="J36" i="2"/>
  <c r="F36" i="2"/>
  <c r="D36" i="5" s="1"/>
  <c r="J35" i="2"/>
  <c r="J41" i="2" s="1"/>
  <c r="D41" i="2"/>
  <c r="J34" i="2"/>
  <c r="F34" i="2"/>
  <c r="J33" i="2"/>
  <c r="F33" i="2"/>
  <c r="I30" i="2"/>
  <c r="H30" i="2"/>
  <c r="H31" i="2" s="1"/>
  <c r="H42" i="2" s="1"/>
  <c r="G30" i="2"/>
  <c r="G31" i="2" s="1"/>
  <c r="G42" i="2" s="1"/>
  <c r="J29" i="2"/>
  <c r="F29" i="2"/>
  <c r="J28" i="2"/>
  <c r="F28" i="2"/>
  <c r="J27" i="2"/>
  <c r="F27" i="2"/>
  <c r="J26" i="2"/>
  <c r="F26" i="2"/>
  <c r="J25" i="2"/>
  <c r="D30" i="2"/>
  <c r="F25" i="2"/>
  <c r="J24" i="2"/>
  <c r="J30" i="2" s="1"/>
  <c r="I23" i="2"/>
  <c r="I31" i="2" s="1"/>
  <c r="H23" i="2"/>
  <c r="G23" i="2"/>
  <c r="J22" i="2"/>
  <c r="F22" i="2"/>
  <c r="J21" i="2"/>
  <c r="F21" i="2"/>
  <c r="J20" i="2"/>
  <c r="J19" i="2"/>
  <c r="F19" i="2"/>
  <c r="J18" i="2"/>
  <c r="F18" i="2"/>
  <c r="C23" i="2"/>
  <c r="J17" i="2"/>
  <c r="J23" i="2" s="1"/>
  <c r="J31" i="2" s="1"/>
  <c r="J42" i="2" s="1"/>
  <c r="F17" i="2"/>
  <c r="J16" i="2"/>
  <c r="F16" i="2"/>
  <c r="J13" i="2"/>
  <c r="I13" i="2"/>
  <c r="D40" i="1"/>
  <c r="D40" i="5"/>
  <c r="E38" i="1"/>
  <c r="E36" i="1"/>
  <c r="E35" i="1"/>
  <c r="E34" i="1"/>
  <c r="D34" i="5"/>
  <c r="D29" i="1"/>
  <c r="E28" i="1"/>
  <c r="E27" i="1"/>
  <c r="E26" i="1"/>
  <c r="E25" i="1"/>
  <c r="E24" i="1"/>
  <c r="E23" i="1"/>
  <c r="D22" i="1"/>
  <c r="D30" i="1" s="1"/>
  <c r="D41" i="1" s="1"/>
  <c r="E21" i="1"/>
  <c r="E20" i="1"/>
  <c r="E19" i="1"/>
  <c r="E18" i="1"/>
  <c r="E17" i="1"/>
  <c r="E16" i="1"/>
  <c r="C22" i="1"/>
  <c r="E22" i="1" l="1"/>
  <c r="D38" i="5"/>
  <c r="E37" i="1"/>
  <c r="D23" i="2"/>
  <c r="D31" i="2" s="1"/>
  <c r="D42" i="2" s="1"/>
  <c r="F20" i="2"/>
  <c r="F35" i="2"/>
  <c r="F41" i="2" s="1"/>
  <c r="C41" i="2"/>
  <c r="E23" i="3"/>
  <c r="E38" i="3" s="1"/>
  <c r="I14" i="3"/>
  <c r="I31" i="3"/>
  <c r="H18" i="4"/>
  <c r="H22" i="4"/>
  <c r="D35" i="5"/>
  <c r="E23" i="2"/>
  <c r="G38" i="3"/>
  <c r="H14" i="4"/>
  <c r="C23" i="4"/>
  <c r="C30" i="2"/>
  <c r="I19" i="3"/>
  <c r="E38" i="4"/>
  <c r="D43" i="5"/>
  <c r="C40" i="1"/>
  <c r="E40" i="1" s="1"/>
  <c r="D33" i="5"/>
  <c r="D41" i="5" s="1"/>
  <c r="E32" i="1"/>
  <c r="E30" i="2"/>
  <c r="F24" i="2"/>
  <c r="D23" i="3"/>
  <c r="D38" i="3" s="1"/>
  <c r="H23" i="3"/>
  <c r="H38" i="3" s="1"/>
  <c r="F36" i="3"/>
  <c r="F38" i="3" s="1"/>
  <c r="I27" i="3"/>
  <c r="C36" i="3"/>
  <c r="F38" i="4"/>
  <c r="H24" i="4"/>
  <c r="G36" i="4"/>
  <c r="G38" i="4" s="1"/>
  <c r="H28" i="4"/>
  <c r="H32" i="4"/>
  <c r="C23" i="3"/>
  <c r="E15" i="1"/>
  <c r="C29" i="1"/>
  <c r="E29" i="1" s="1"/>
  <c r="C36" i="4"/>
  <c r="E33" i="1"/>
  <c r="H36" i="4" l="1"/>
  <c r="F30" i="2"/>
  <c r="C31" i="2"/>
  <c r="C30" i="1"/>
  <c r="F23" i="2"/>
  <c r="C38" i="4"/>
  <c r="I36" i="3"/>
  <c r="E31" i="2"/>
  <c r="E42" i="2" s="1"/>
  <c r="C38" i="3"/>
  <c r="I23" i="3"/>
  <c r="I38" i="3" s="1"/>
  <c r="H23" i="4"/>
  <c r="H38" i="4" s="1"/>
  <c r="E30" i="1" l="1"/>
  <c r="C41" i="1"/>
  <c r="F31" i="2"/>
  <c r="C42" i="2"/>
  <c r="F42" i="2" s="1"/>
  <c r="E41" i="1" l="1"/>
</calcChain>
</file>

<file path=xl/sharedStrings.xml><?xml version="1.0" encoding="utf-8"?>
<sst xmlns="http://schemas.openxmlformats.org/spreadsheetml/2006/main" count="220" uniqueCount="108">
  <si>
    <t>ARABAKO FORU ALDUNDIA / DIPUTACIÓN FORAL DE ÁLAVA</t>
  </si>
  <si>
    <t>2023ko LIKIDAZIOA / LIQUIDACIÓN 2023</t>
  </si>
  <si>
    <t>2022ko LIKIDAZIOA / LIQUIDACIÓN 2022</t>
  </si>
  <si>
    <t>VAR. 2023 / 2022</t>
  </si>
  <si>
    <t>Zuzeneko zergak / Impuestos directos</t>
  </si>
  <si>
    <t>Zeharkako zergak / Impuestos indirectos</t>
  </si>
  <si>
    <t>Tasa eta prezio publikoak / Tasas y precios públicos</t>
  </si>
  <si>
    <t>Transferentzia eta dirulaguntza arruntak / Transferencias y subvenciones corrientes</t>
  </si>
  <si>
    <t>Ondare sarrerak / Ingresos patrimoniales</t>
  </si>
  <si>
    <t>Inbertsio errealak besterantzea / Enajenación de inversiones reales</t>
  </si>
  <si>
    <t>Kapital transferentziak eta dirulaguntzak / Transferencias y subvenciones de capital</t>
  </si>
  <si>
    <t>EZ FINANTZARIOKO DIRU SARRERAK, GUZTIRA / TOTAL INGRESOS NO FINANCIEROS</t>
  </si>
  <si>
    <t>Langileri gastuak / Gastos de personal</t>
  </si>
  <si>
    <t>Ondasun arrunten eta zerbitzuen erosketa / Compra de bienes corrientes y servicios</t>
  </si>
  <si>
    <t>Finantza gastuak / Gastos financieros</t>
  </si>
  <si>
    <t>Inbertsio errealak / Inversiones reales</t>
  </si>
  <si>
    <t>EZ FINANTZARIOKO GASTUAK, GUZTIRA / TOTAL GASTOS NO FINANCIEROS</t>
  </si>
  <si>
    <t xml:space="preserve">DIRU SARREREN ETA GASTUEN ARTEKO ALDEA / DIFERENCIA INGRESOS - GASTOS </t>
  </si>
  <si>
    <t>DOIKUNTZAK / AJUSTES</t>
  </si>
  <si>
    <t>Kapitulu 1diru sarrerak biltzearen doikuntza / Ajuste por recaudación ingresos Capítulo 1</t>
  </si>
  <si>
    <t>Kapitulu 2 diru sarrerak biltzearen doikuntza / Ajuste por recaudación ingresos Capítulo 2</t>
  </si>
  <si>
    <t>Kapitulu 3diru sarrerak biltzearen doikuntza / Ajuste por recaudación ingresos Capítulo 3</t>
  </si>
  <si>
    <t>Gastuaren egite graduagatiko doikuntza / Ajuste grado de ejecucion gasto</t>
  </si>
  <si>
    <t>Finantza trukaketaren eragiketak / Operaciones de permuta financiera (SWAPS)</t>
  </si>
  <si>
    <t xml:space="preserve">Kapital ekarpenak / Aportaciones de Capital </t>
  </si>
  <si>
    <t>EBko diru-sarrera aurreratuak NGEU funtsak / Ingresos anticipados por la U.E. Fondos NGEU</t>
  </si>
  <si>
    <t>*(1) Elkarte publiko-pribatuen kontratuak / Contratos de Asociación público-privadas</t>
  </si>
  <si>
    <t>DOIKUNTZAK, GUZTIRA / TOTAL AJUSTES</t>
  </si>
  <si>
    <t>FINANTZAKETA AHALMENA/ BEHARRA
CAPACIDAD/ NECESIDAD FINANCIACIÓN</t>
  </si>
  <si>
    <t>ORGANISMO AUTONOMOAK:   GIZARTE ONGIZATERAKO FORU ERAKUNDEA /  GAZTERIAREN FORU ERAKUNDEA / ARABAKO FORU SUHILTZAILEAK</t>
  </si>
  <si>
    <t>ORGANISMOS AUTÓNOMOS: INSTITUTO FORAL DE BIENESTAR SOCIAL - INSTITUTO FORAL DE JUVENTUD / BOMBEROS FORALES DE ÁLAVA</t>
  </si>
  <si>
    <t>I.F.B.S.</t>
  </si>
  <si>
    <t xml:space="preserve">I.F.J </t>
  </si>
  <si>
    <t>B.F.A.</t>
  </si>
  <si>
    <t>GUZTIRA / TOTAL</t>
  </si>
  <si>
    <t>Kapitulu 1diru sarrerak biltzearen doiketak / Ajuste por recaudación ingresos Capítulo 1</t>
  </si>
  <si>
    <t>Kapitulu 2 diru sarrerak biltzearen doiketak / Ajuste por recaudación ingresos Capítulo 2</t>
  </si>
  <si>
    <t>EZ-MERKATUKO SOZIETATE PUBLIKOAK (FINANTZAKOAK) / SOCIEDADES PÚBLICAS NO MERCADO (FINANCIERAS)</t>
  </si>
  <si>
    <t>Araba Garapen A./ A.A. Desarrollo</t>
  </si>
  <si>
    <t>Arabako Kalkulu Gunea / CCASA</t>
  </si>
  <si>
    <t>Indesa 2010 S.L.</t>
  </si>
  <si>
    <t>Naturgolf S.A.</t>
  </si>
  <si>
    <t>Enargi Araba S.A.</t>
  </si>
  <si>
    <t>VIA Promoción Aeropuerto de Vitoria S.A.</t>
  </si>
  <si>
    <t>Negozio kopuruen zenbateko garbia / Importe neto de cifra negocios</t>
  </si>
  <si>
    <t>Trabajos previsto realizar por la empresa para su activo</t>
  </si>
  <si>
    <t>Diru sarrera gehigarriak eta ohiko kudeaketak eragindako bestelako diru sarrerak. / Ingresos accesorios y otros ingresos de la gestión corriente</t>
  </si>
  <si>
    <t>Dirulaguntzak eta transferentzia arruntak / Subvenciones y transferencias corrientes</t>
  </si>
  <si>
    <t>Finantzetako diru sarrerak (interesak) / Ingresos financieros por intereses</t>
  </si>
  <si>
    <t>Ingresos de participaciones en instrumentos de patrimonio (dividendos)</t>
  </si>
  <si>
    <t>Ez-ohiko sarrerak / Ingresos excepcionales</t>
  </si>
  <si>
    <t>Ondare ekarpenak / Aportaciones patrimoniales</t>
  </si>
  <si>
    <t>Jaso beharreko kapital dirulaguntzak / Subvenciones de capital a recibir</t>
  </si>
  <si>
    <t>EZ FINANTZARIOKO DIRU SARRERAK, GUZTIRA / 
TOTAL INGRESOS NO FINANCIEROS</t>
  </si>
  <si>
    <t>Hornikuntzak / Aprovisionamientos</t>
  </si>
  <si>
    <t>Langile gastuak / Gastos de personal</t>
  </si>
  <si>
    <t>Ustiapeneko bestelako gastuak / Otros gastos de explotación</t>
  </si>
  <si>
    <t>Finantza gastuak eta parekatuak / Gastos financieros y asimilados</t>
  </si>
  <si>
    <t>Impuesto de sociedades</t>
  </si>
  <si>
    <t>Otros impuestos</t>
  </si>
  <si>
    <t>Ez-ohiko gastuak / Gastos excepcionales</t>
  </si>
  <si>
    <t>Ibilgetu materialen, ibilgetu ukiezinen eta higiezin inbertsioetako aldaketak; izakinetakoak / Variaciones del Inmovilizado material e intangible; de inversiones inmobiliarias; de existencias</t>
  </si>
  <si>
    <t>Bukatuta eta fabrikazio aldian dauden Galera eta Irabazien kontuko produktuen  izakinen aldakuntza  / Variación de existencias de productos terminados y en curso de fabricación de la cuenta de PyG</t>
  </si>
  <si>
    <t>Aplicación de Provisiones</t>
  </si>
  <si>
    <t>Inversiones efectuadas por cuenta de Administraciones y Entidades Públicas</t>
  </si>
  <si>
    <t>Laguntzak, transferentziak eta emandako dirulaguntzak / Ayudas, transferencias y subvenciones concedidas</t>
  </si>
  <si>
    <t>EZ FINANTZARIOKO GASTUAK, GUZTIRA / 
TOTAL GASTOS NO FINANCIEROS</t>
  </si>
  <si>
    <t>2023ko FINANTZAKETA AHALMENA/ BEHARRA
CAPACIDAD/ NECESIDAD FINANCIACIÓN 2023</t>
  </si>
  <si>
    <t>2022ko FINANTZAKETA AHALMENA/ BEHARRA
CAPACIDAD/ NECESIDAD FINANCIACIÓN 2022</t>
  </si>
  <si>
    <t>FUNDAZIOAK / FUNDACIONES</t>
  </si>
  <si>
    <t>Artium</t>
  </si>
  <si>
    <t>Santa Maria Katedrala / Catedral de Santa María</t>
  </si>
  <si>
    <t>Gatz Harana / Valle Salado</t>
  </si>
  <si>
    <t>Kirolaraba</t>
  </si>
  <si>
    <t>Vitoria-Gasteiz Mobility Lab</t>
  </si>
  <si>
    <t>Laguntzak, transferentziak eta emandako dirulaguntzak / 
Ayudas, transferencias y subvenciones concedidas</t>
  </si>
  <si>
    <t xml:space="preserve">ARABAKO FORU SEKTORE PUBLIKO BATERATUAREN, GUZTIRA / </t>
  </si>
  <si>
    <t>TOTAL CONSOLIDADO SECTOR PÚBLICO DE ALAVA (DFA-OOAA-SSPP-FUNDACIONES)</t>
  </si>
  <si>
    <t>LIKIDAZIOA / LIQUIDACIÓN</t>
  </si>
  <si>
    <t>Transferentzia arruntak / Transferencias corrientes</t>
  </si>
  <si>
    <t>Inbertsio errealen besteranganatzea / Enajenación de inversiones reales</t>
  </si>
  <si>
    <t>Kapital transferentzia eta subentzioak / Transferencias y subvenciones de capital</t>
  </si>
  <si>
    <t>Transferentzia eta subentzio arruntak / Transferencias y subvenciones corrientes</t>
  </si>
  <si>
    <t>Elkarte publiko-pribatuen kontratuak / Contratos de Asociación público-privadas</t>
  </si>
  <si>
    <t>TOTAL CONSOLIDADO SECTOR PÚBLICO DE ALAVA (DFA-OOAA-SSPP-FUNDACIONES)- SIN TRASNFERENCIAS INTERNAS</t>
  </si>
  <si>
    <t>ARABAKO FORU SEKTORE PUBLIKO BATERATUAREN, GUZTIRA / 
TOTAL CONSOLIDADO SECTOR PÚBLICO DE ÁLAVA - DFA / OOAA / SSPP / CONSORCIOS</t>
  </si>
  <si>
    <t>Erakunde Publikoaren Sektorea / 
Entidad del Sector Público</t>
  </si>
  <si>
    <t>Diru Sarrera Ez-Finantzarioa / Ingreso No Financiero</t>
  </si>
  <si>
    <t>Gastu Ez-Finantzarioa / Gasto No Financiero</t>
  </si>
  <si>
    <t>Erakundearen beraren doikuntzak / Ajustes Propia Entidad</t>
  </si>
  <si>
    <t>Eragiketen barneko doikuntzak
 / Ajustes Por Operaciones Internas</t>
  </si>
  <si>
    <t>Finantzaketa ahalmena /beharra, Guztira //
Total Necesidad/
Capacidad Financiación</t>
  </si>
  <si>
    <t>Arabako Foru Aldundia / Diputación Foral de Álava</t>
  </si>
  <si>
    <t>Gizarte Ongizaterako Foru Erakundea /  Instituto Foral de Bienestar Social</t>
  </si>
  <si>
    <t>Gazteriaren Foru Erakundea / Instituto Foral de Juventud</t>
  </si>
  <si>
    <t>Arabako Foru Suhiltzaileak / Bomberos Forales de Álava</t>
  </si>
  <si>
    <t>Araba Garapen Agentzia  /  Alava Agencia de Desarrollo</t>
  </si>
  <si>
    <t>Arabako Kalkulu Gunea / Centro de Cálculo</t>
  </si>
  <si>
    <t>Indesa 2010</t>
  </si>
  <si>
    <t>Naturgolf  S.A.</t>
  </si>
  <si>
    <t>Via Promoción Aeropuerto de Vitoria S.A.</t>
  </si>
  <si>
    <t>Artium Fundazioa / Fundación Artium</t>
  </si>
  <si>
    <t>Santa Maria Katedrala Fund./ Fundación Catedral Santa Maria</t>
  </si>
  <si>
    <t>Añanako Gatz Harana Fundazioa / Fundación Valle Salado</t>
  </si>
  <si>
    <t>Kirolaraba Fundazioa / Fundación Kirolaraba</t>
  </si>
  <si>
    <t>Mobility Lab Fundazioa / Fundación Mobility Lab</t>
  </si>
  <si>
    <t>2023ko ARABAKO FORU SEKTORE PUBLIKO BATERATUAREN, GUZTIRA
TOTAL 2023 SECTOR PUBLICO CONSOLIDADO</t>
  </si>
  <si>
    <t>2022ko ARABAKO FORU SEKTORE PUBLIKO BATERATUAREN, GUZTIRA
TOTAL 2022 SECTOR PUBLICO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</si>
</sst>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"/>
    <numFmt numFmtId="165" formatCode="#,##0.00\ \ "/>
    <numFmt numFmtId="166" formatCode="\ \ \ @"/>
    <numFmt numFmtId="167" formatCode="#,##0.0000000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b/>
      <u/>
      <sz val="12"/>
      <name val="Calibri"/>
      <family val="2"/>
    </font>
    <font>
      <b/>
      <sz val="12"/>
      <name val="Calibri"/>
      <family val="2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2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rgb="FFFF0000"/>
      <name val="Arial"/>
      <family val="2"/>
    </font>
    <font>
      <b/>
      <sz val="8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indexed="10"/>
      <name val="Arial"/>
      <family val="2"/>
    </font>
    <font>
      <b/>
      <u/>
      <sz val="12"/>
      <name val="Comic Sans MS"/>
      <family val="4"/>
    </font>
    <font>
      <b/>
      <sz val="14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55"/>
      </top>
      <bottom style="double">
        <color indexed="55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thin">
        <color indexed="64"/>
      </left>
      <right/>
      <top style="hair">
        <color indexed="23"/>
      </top>
      <bottom style="thin">
        <color theme="0" tint="-0.24994659260841701"/>
      </bottom>
      <diagonal/>
    </border>
    <border>
      <left/>
      <right/>
      <top style="hair">
        <color indexed="23"/>
      </top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 style="hair">
        <color indexed="23"/>
      </top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55"/>
      </top>
      <bottom/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 style="double">
        <color indexed="55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indexed="64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indexed="23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/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double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23"/>
      </left>
      <right style="double">
        <color indexed="23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23"/>
      </left>
      <right/>
      <top/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64"/>
      </top>
      <bottom style="thin">
        <color theme="0" tint="-0.24994659260841701"/>
      </bottom>
      <diagonal/>
    </border>
    <border>
      <left/>
      <right/>
      <top style="hair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hair">
        <color indexed="64"/>
      </top>
      <bottom style="thin">
        <color theme="0" tint="-0.24994659260841701"/>
      </bottom>
      <diagonal/>
    </border>
    <border>
      <left style="double">
        <color indexed="23"/>
      </left>
      <right/>
      <top style="hair">
        <color indexed="64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hair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23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hair">
        <color indexed="23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double">
        <color indexed="23"/>
      </left>
      <right/>
      <top/>
      <bottom/>
      <diagonal/>
    </border>
    <border>
      <left style="double">
        <color indexed="23"/>
      </left>
      <right style="thin">
        <color indexed="64"/>
      </right>
      <top/>
      <bottom/>
      <diagonal/>
    </border>
    <border>
      <left style="double">
        <color indexed="64"/>
      </left>
      <right style="thin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55"/>
      </top>
      <bottom style="double">
        <color indexed="55"/>
      </bottom>
      <diagonal/>
    </border>
    <border>
      <left style="double">
        <color indexed="23"/>
      </left>
      <right/>
      <top style="double">
        <color indexed="55"/>
      </top>
      <bottom style="double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indexed="64"/>
      </left>
      <right style="thin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double">
        <color indexed="23"/>
      </left>
      <right/>
      <top style="hair">
        <color indexed="23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/>
      <bottom style="hair">
        <color indexed="23"/>
      </bottom>
      <diagonal/>
    </border>
    <border>
      <left style="double">
        <color indexed="64"/>
      </left>
      <right style="thin">
        <color theme="0" tint="-0.34998626667073579"/>
      </right>
      <top style="double">
        <color indexed="55"/>
      </top>
      <bottom/>
      <diagonal/>
    </border>
    <border>
      <left style="thin">
        <color theme="0" tint="-0.34998626667073579"/>
      </left>
      <right/>
      <top style="double">
        <color indexed="55"/>
      </top>
      <bottom/>
      <diagonal/>
    </border>
    <border>
      <left style="double">
        <color indexed="23"/>
      </left>
      <right/>
      <top style="double">
        <color indexed="55"/>
      </top>
      <bottom/>
      <diagonal/>
    </border>
    <border>
      <left style="double">
        <color indexed="23"/>
      </left>
      <right style="thin">
        <color indexed="64"/>
      </right>
      <top style="double">
        <color indexed="55"/>
      </top>
      <bottom/>
      <diagonal/>
    </border>
    <border>
      <left style="double">
        <color theme="0"/>
      </left>
      <right/>
      <top style="double">
        <color indexed="23"/>
      </top>
      <bottom style="thin">
        <color indexed="64"/>
      </bottom>
      <diagonal/>
    </border>
    <border>
      <left style="thin">
        <color theme="0"/>
      </left>
      <right/>
      <top style="double">
        <color indexed="23"/>
      </top>
      <bottom style="thin">
        <color indexed="64"/>
      </bottom>
      <diagonal/>
    </border>
    <border>
      <left style="double">
        <color theme="0"/>
      </left>
      <right style="thin">
        <color indexed="64"/>
      </right>
      <top style="double">
        <color indexed="23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indexed="64"/>
      </right>
      <top/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hair">
        <color indexed="23"/>
      </bottom>
      <diagonal/>
    </border>
    <border>
      <left/>
      <right/>
      <top/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hair">
        <color indexed="23"/>
      </bottom>
      <diagonal/>
    </border>
    <border>
      <left style="thin">
        <color theme="0" tint="-0.34998626667073579"/>
      </left>
      <right style="hair">
        <color indexed="64"/>
      </right>
      <top/>
      <bottom style="hair">
        <color indexed="23"/>
      </bottom>
      <diagonal/>
    </border>
    <border>
      <left style="double">
        <color indexed="23"/>
      </left>
      <right/>
      <top/>
      <bottom style="hair">
        <color indexed="23"/>
      </bottom>
      <diagonal/>
    </border>
    <border>
      <left style="double">
        <color indexed="23"/>
      </left>
      <right style="thin">
        <color indexed="64"/>
      </right>
      <top/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/>
      <top style="double">
        <color indexed="23"/>
      </top>
      <bottom style="double">
        <color indexed="23"/>
      </bottom>
      <diagonal/>
    </border>
    <border>
      <left style="double">
        <color indexed="23"/>
      </left>
      <right/>
      <top style="double">
        <color indexed="23"/>
      </top>
      <bottom style="double">
        <color indexed="23"/>
      </bottom>
      <diagonal/>
    </border>
    <border>
      <left style="double">
        <color indexed="23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thin">
        <color indexed="64"/>
      </left>
      <right/>
      <top style="hair">
        <color indexed="23"/>
      </top>
      <bottom style="thin">
        <color theme="0" tint="-0.34998626667073579"/>
      </bottom>
      <diagonal/>
    </border>
    <border>
      <left/>
      <right/>
      <top style="hair">
        <color indexed="23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/>
      <diagonal/>
    </border>
    <border>
      <left/>
      <right/>
      <top style="double">
        <color indexed="55"/>
      </top>
      <bottom style="thin">
        <color indexed="64"/>
      </bottom>
      <diagonal/>
    </border>
    <border>
      <left style="thin">
        <color theme="0" tint="-0.34998626667073579"/>
      </left>
      <right/>
      <top style="double">
        <color indexed="55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 style="thin">
        <color indexed="64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 style="thin">
        <color indexed="64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 style="thin">
        <color indexed="64"/>
      </bottom>
      <diagonal/>
    </border>
    <border>
      <left style="thin">
        <color theme="0" tint="-0.34998626667073579"/>
      </left>
      <right style="hair">
        <color indexed="64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hair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hair">
        <color indexed="23"/>
      </bottom>
      <diagonal/>
    </border>
    <border>
      <left style="thin">
        <color theme="0" tint="-0.34998626667073579"/>
      </left>
      <right/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hair">
        <color indexed="23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hair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hair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 style="double">
        <color indexed="23"/>
      </top>
      <bottom style="double">
        <color theme="0" tint="-0.499984740745262"/>
      </bottom>
      <diagonal/>
    </border>
    <border>
      <left/>
      <right/>
      <top style="double">
        <color indexed="23"/>
      </top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double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9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164" fontId="8" fillId="0" borderId="0" xfId="0" quotePrefix="1" applyNumberFormat="1" applyFont="1" applyAlignment="1">
      <alignment horizontal="right" vertical="center"/>
    </xf>
    <xf numFmtId="14" fontId="8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165" fontId="9" fillId="0" borderId="7" xfId="0" applyNumberFormat="1" applyFont="1" applyBorder="1" applyAlignment="1">
      <alignment vertical="center"/>
    </xf>
    <xf numFmtId="10" fontId="9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165" fontId="9" fillId="0" borderId="11" xfId="0" applyNumberFormat="1" applyFont="1" applyBorder="1" applyAlignment="1">
      <alignment vertical="center"/>
    </xf>
    <xf numFmtId="10" fontId="9" fillId="0" borderId="12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165" fontId="9" fillId="0" borderId="14" xfId="0" applyNumberFormat="1" applyFont="1" applyBorder="1" applyAlignment="1">
      <alignment vertical="center"/>
    </xf>
    <xf numFmtId="10" fontId="9" fillId="0" borderId="15" xfId="0" applyNumberFormat="1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Continuous" vertical="center" wrapText="1"/>
    </xf>
    <xf numFmtId="0" fontId="8" fillId="2" borderId="17" xfId="0" applyFont="1" applyFill="1" applyBorder="1" applyAlignment="1">
      <alignment horizontal="centerContinuous" vertical="center" wrapText="1"/>
    </xf>
    <xf numFmtId="165" fontId="8" fillId="2" borderId="18" xfId="0" applyNumberFormat="1" applyFont="1" applyFill="1" applyBorder="1" applyAlignment="1">
      <alignment vertical="center"/>
    </xf>
    <xf numFmtId="10" fontId="8" fillId="2" borderId="19" xfId="0" applyNumberFormat="1" applyFont="1" applyFill="1" applyBorder="1" applyAlignment="1">
      <alignment horizontal="center" vertical="center"/>
    </xf>
    <xf numFmtId="165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165" fontId="9" fillId="0" borderId="22" xfId="0" applyNumberFormat="1" applyFont="1" applyBorder="1" applyAlignment="1">
      <alignment vertical="center"/>
    </xf>
    <xf numFmtId="10" fontId="9" fillId="0" borderId="23" xfId="0" applyNumberFormat="1" applyFont="1" applyBorder="1" applyAlignment="1">
      <alignment horizontal="center" vertical="center"/>
    </xf>
    <xf numFmtId="0" fontId="8" fillId="2" borderId="24" xfId="0" applyFont="1" applyFill="1" applyBorder="1" applyAlignment="1">
      <alignment horizontal="centerContinuous" vertical="center" wrapText="1"/>
    </xf>
    <xf numFmtId="0" fontId="8" fillId="2" borderId="25" xfId="0" applyFont="1" applyFill="1" applyBorder="1" applyAlignment="1">
      <alignment horizontal="centerContinuous" vertical="center" wrapText="1"/>
    </xf>
    <xf numFmtId="165" fontId="8" fillId="2" borderId="26" xfId="0" applyNumberFormat="1" applyFont="1" applyFill="1" applyBorder="1" applyAlignment="1">
      <alignment vertical="center"/>
    </xf>
    <xf numFmtId="10" fontId="8" fillId="2" borderId="27" xfId="0" applyNumberFormat="1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Continuous" vertical="center" wrapText="1"/>
    </xf>
    <xf numFmtId="0" fontId="2" fillId="3" borderId="29" xfId="0" applyFont="1" applyFill="1" applyBorder="1" applyAlignment="1">
      <alignment horizontal="centerContinuous" vertical="center" wrapText="1"/>
    </xf>
    <xf numFmtId="165" fontId="2" fillId="3" borderId="30" xfId="0" applyNumberFormat="1" applyFont="1" applyFill="1" applyBorder="1" applyAlignment="1">
      <alignment vertical="center"/>
    </xf>
    <xf numFmtId="10" fontId="2" fillId="3" borderId="31" xfId="0" applyNumberFormat="1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10" fillId="0" borderId="34" xfId="0" applyFont="1" applyBorder="1" applyAlignment="1">
      <alignment horizontal="centerContinuous" vertical="center"/>
    </xf>
    <xf numFmtId="10" fontId="10" fillId="0" borderId="35" xfId="0" applyNumberFormat="1" applyFont="1" applyBorder="1" applyAlignment="1">
      <alignment horizontal="center" vertical="center"/>
    </xf>
    <xf numFmtId="166" fontId="9" fillId="0" borderId="5" xfId="0" applyNumberFormat="1" applyFont="1" applyBorder="1" applyAlignment="1">
      <alignment horizontal="centerContinuous" vertical="center" wrapText="1"/>
    </xf>
    <xf numFmtId="4" fontId="9" fillId="0" borderId="0" xfId="0" applyNumberFormat="1" applyFont="1" applyAlignment="1">
      <alignment vertical="center"/>
    </xf>
    <xf numFmtId="166" fontId="9" fillId="0" borderId="9" xfId="0" applyNumberFormat="1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166" fontId="9" fillId="0" borderId="13" xfId="0" applyNumberFormat="1" applyFont="1" applyBorder="1" applyAlignment="1">
      <alignment vertical="center"/>
    </xf>
    <xf numFmtId="0" fontId="8" fillId="2" borderId="28" xfId="0" applyFont="1" applyFill="1" applyBorder="1" applyAlignment="1">
      <alignment horizontal="centerContinuous" vertical="center" wrapText="1"/>
    </xf>
    <xf numFmtId="0" fontId="8" fillId="2" borderId="29" xfId="0" applyFont="1" applyFill="1" applyBorder="1" applyAlignment="1">
      <alignment horizontal="centerContinuous" vertical="center" wrapText="1"/>
    </xf>
    <xf numFmtId="165" fontId="8" fillId="2" borderId="30" xfId="0" applyNumberFormat="1" applyFont="1" applyFill="1" applyBorder="1" applyAlignment="1">
      <alignment vertical="center"/>
    </xf>
    <xf numFmtId="10" fontId="8" fillId="2" borderId="31" xfId="0" applyNumberFormat="1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Continuous" vertical="center" wrapText="1"/>
    </xf>
    <xf numFmtId="0" fontId="2" fillId="3" borderId="37" xfId="0" applyFont="1" applyFill="1" applyBorder="1" applyAlignment="1">
      <alignment horizontal="centerContinuous" vertical="center" wrapText="1"/>
    </xf>
    <xf numFmtId="165" fontId="2" fillId="3" borderId="38" xfId="0" applyNumberFormat="1" applyFont="1" applyFill="1" applyBorder="1" applyAlignment="1">
      <alignment vertical="center"/>
    </xf>
    <xf numFmtId="10" fontId="2" fillId="3" borderId="3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2" borderId="0" xfId="1" applyFont="1" applyFill="1" applyAlignment="1">
      <alignment horizontal="left" vertical="center" wrapText="1"/>
    </xf>
    <xf numFmtId="0" fontId="12" fillId="4" borderId="0" xfId="1" applyFont="1" applyFill="1" applyAlignment="1">
      <alignment horizontal="left" vertical="center" wrapText="1"/>
    </xf>
    <xf numFmtId="2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11" fillId="0" borderId="40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3" fillId="0" borderId="42" xfId="0" applyFont="1" applyBorder="1" applyAlignment="1">
      <alignment horizontal="centerContinuous" vertical="center"/>
    </xf>
    <xf numFmtId="0" fontId="13" fillId="0" borderId="43" xfId="0" applyFont="1" applyBorder="1" applyAlignment="1">
      <alignment horizontal="centerContinuous" vertical="center"/>
    </xf>
    <xf numFmtId="0" fontId="13" fillId="0" borderId="2" xfId="0" applyFont="1" applyBorder="1" applyAlignment="1">
      <alignment horizontal="centerContinuous" vertical="center"/>
    </xf>
    <xf numFmtId="0" fontId="13" fillId="0" borderId="44" xfId="0" applyFont="1" applyBorder="1" applyAlignment="1">
      <alignment horizontal="centerContinuous" vertical="center"/>
    </xf>
    <xf numFmtId="0" fontId="13" fillId="0" borderId="45" xfId="0" applyFont="1" applyBorder="1" applyAlignment="1">
      <alignment horizontal="centerContinuous" vertical="center"/>
    </xf>
    <xf numFmtId="0" fontId="11" fillId="0" borderId="46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2" fontId="13" fillId="0" borderId="47" xfId="0" applyNumberFormat="1" applyFont="1" applyBorder="1" applyAlignment="1">
      <alignment horizontal="center" vertical="center" wrapText="1"/>
    </xf>
    <xf numFmtId="2" fontId="13" fillId="0" borderId="48" xfId="0" applyNumberFormat="1" applyFont="1" applyBorder="1" applyAlignment="1">
      <alignment horizontal="center" vertical="center" wrapText="1"/>
    </xf>
    <xf numFmtId="2" fontId="13" fillId="0" borderId="49" xfId="0" applyNumberFormat="1" applyFont="1" applyBorder="1" applyAlignment="1">
      <alignment horizontal="center" vertical="center" wrapText="1"/>
    </xf>
    <xf numFmtId="2" fontId="8" fillId="5" borderId="50" xfId="0" applyNumberFormat="1" applyFont="1" applyFill="1" applyBorder="1" applyAlignment="1">
      <alignment horizontal="center" vertical="center" wrapText="1"/>
    </xf>
    <xf numFmtId="2" fontId="8" fillId="5" borderId="51" xfId="0" applyNumberFormat="1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vertical="center" wrapText="1"/>
    </xf>
    <xf numFmtId="165" fontId="4" fillId="0" borderId="54" xfId="0" applyNumberFormat="1" applyFont="1" applyBorder="1" applyAlignment="1">
      <alignment vertical="center"/>
    </xf>
    <xf numFmtId="165" fontId="4" fillId="0" borderId="55" xfId="0" applyNumberFormat="1" applyFont="1" applyBorder="1" applyAlignment="1">
      <alignment vertical="center"/>
    </xf>
    <xf numFmtId="165" fontId="9" fillId="0" borderId="55" xfId="0" applyNumberFormat="1" applyFont="1" applyBorder="1" applyAlignment="1">
      <alignment vertical="center"/>
    </xf>
    <xf numFmtId="165" fontId="9" fillId="5" borderId="56" xfId="0" applyNumberFormat="1" applyFont="1" applyFill="1" applyBorder="1" applyAlignment="1">
      <alignment vertical="center"/>
    </xf>
    <xf numFmtId="165" fontId="9" fillId="0" borderId="54" xfId="0" applyNumberFormat="1" applyFont="1" applyBorder="1" applyAlignment="1">
      <alignment vertical="center"/>
    </xf>
    <xf numFmtId="165" fontId="9" fillId="5" borderId="57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165" fontId="4" fillId="0" borderId="58" xfId="0" applyNumberFormat="1" applyFont="1" applyBorder="1" applyAlignment="1">
      <alignment vertical="center"/>
    </xf>
    <xf numFmtId="165" fontId="4" fillId="0" borderId="59" xfId="0" applyNumberFormat="1" applyFont="1" applyBorder="1" applyAlignment="1">
      <alignment vertical="center"/>
    </xf>
    <xf numFmtId="165" fontId="9" fillId="0" borderId="59" xfId="0" applyNumberFormat="1" applyFont="1" applyBorder="1" applyAlignment="1">
      <alignment vertical="center"/>
    </xf>
    <xf numFmtId="165" fontId="9" fillId="5" borderId="60" xfId="0" applyNumberFormat="1" applyFont="1" applyFill="1" applyBorder="1" applyAlignment="1">
      <alignment vertical="center"/>
    </xf>
    <xf numFmtId="165" fontId="9" fillId="0" borderId="58" xfId="0" applyNumberFormat="1" applyFont="1" applyBorder="1" applyAlignment="1">
      <alignment vertical="center"/>
    </xf>
    <xf numFmtId="165" fontId="9" fillId="5" borderId="61" xfId="0" applyNumberFormat="1" applyFont="1" applyFill="1" applyBorder="1" applyAlignment="1">
      <alignment vertical="center"/>
    </xf>
    <xf numFmtId="0" fontId="9" fillId="0" borderId="0" xfId="0" applyFont="1"/>
    <xf numFmtId="165" fontId="9" fillId="0" borderId="62" xfId="0" applyNumberFormat="1" applyFont="1" applyBorder="1" applyAlignment="1">
      <alignment vertical="center"/>
    </xf>
    <xf numFmtId="165" fontId="9" fillId="0" borderId="63" xfId="0" applyNumberFormat="1" applyFont="1" applyBorder="1" applyAlignment="1">
      <alignment vertical="center"/>
    </xf>
    <xf numFmtId="165" fontId="9" fillId="0" borderId="64" xfId="0" applyNumberFormat="1" applyFont="1" applyBorder="1" applyAlignment="1">
      <alignment vertical="center"/>
    </xf>
    <xf numFmtId="165" fontId="9" fillId="5" borderId="65" xfId="0" applyNumberFormat="1" applyFont="1" applyFill="1" applyBorder="1" applyAlignment="1">
      <alignment vertical="center"/>
    </xf>
    <xf numFmtId="165" fontId="9" fillId="5" borderId="66" xfId="0" applyNumberFormat="1" applyFont="1" applyFill="1" applyBorder="1" applyAlignment="1">
      <alignment vertical="center"/>
    </xf>
    <xf numFmtId="165" fontId="14" fillId="2" borderId="67" xfId="0" applyNumberFormat="1" applyFont="1" applyFill="1" applyBorder="1" applyAlignment="1">
      <alignment vertical="center"/>
    </xf>
    <xf numFmtId="165" fontId="14" fillId="2" borderId="68" xfId="0" applyNumberFormat="1" applyFont="1" applyFill="1" applyBorder="1" applyAlignment="1">
      <alignment vertical="center"/>
    </xf>
    <xf numFmtId="165" fontId="14" fillId="5" borderId="69" xfId="0" applyNumberFormat="1" applyFont="1" applyFill="1" applyBorder="1" applyAlignment="1">
      <alignment vertical="center"/>
    </xf>
    <xf numFmtId="165" fontId="14" fillId="5" borderId="70" xfId="0" applyNumberFormat="1" applyFont="1" applyFill="1" applyBorder="1" applyAlignment="1">
      <alignment vertical="center"/>
    </xf>
    <xf numFmtId="165" fontId="9" fillId="0" borderId="71" xfId="0" applyNumberFormat="1" applyFont="1" applyBorder="1" applyAlignment="1">
      <alignment vertical="center"/>
    </xf>
    <xf numFmtId="165" fontId="9" fillId="5" borderId="72" xfId="0" applyNumberFormat="1" applyFont="1" applyFill="1" applyBorder="1" applyAlignment="1">
      <alignment vertical="center"/>
    </xf>
    <xf numFmtId="165" fontId="9" fillId="5" borderId="73" xfId="0" applyNumberFormat="1" applyFont="1" applyFill="1" applyBorder="1" applyAlignment="1">
      <alignment vertical="center"/>
    </xf>
    <xf numFmtId="165" fontId="9" fillId="0" borderId="74" xfId="0" applyNumberFormat="1" applyFont="1" applyBorder="1" applyAlignment="1">
      <alignment vertical="center"/>
    </xf>
    <xf numFmtId="165" fontId="14" fillId="2" borderId="75" xfId="0" applyNumberFormat="1" applyFont="1" applyFill="1" applyBorder="1" applyAlignment="1">
      <alignment vertical="center"/>
    </xf>
    <xf numFmtId="165" fontId="14" fillId="2" borderId="76" xfId="0" applyNumberFormat="1" applyFont="1" applyFill="1" applyBorder="1" applyAlignment="1">
      <alignment vertical="center"/>
    </xf>
    <xf numFmtId="165" fontId="14" fillId="5" borderId="77" xfId="0" applyNumberFormat="1" applyFont="1" applyFill="1" applyBorder="1" applyAlignment="1">
      <alignment vertical="center"/>
    </xf>
    <xf numFmtId="165" fontId="14" fillId="5" borderId="78" xfId="0" applyNumberFormat="1" applyFont="1" applyFill="1" applyBorder="1" applyAlignment="1">
      <alignment vertical="center"/>
    </xf>
    <xf numFmtId="0" fontId="15" fillId="3" borderId="36" xfId="0" applyFont="1" applyFill="1" applyBorder="1" applyAlignment="1">
      <alignment horizontal="centerContinuous" vertical="center" wrapText="1"/>
    </xf>
    <xf numFmtId="0" fontId="15" fillId="3" borderId="37" xfId="0" applyFont="1" applyFill="1" applyBorder="1" applyAlignment="1">
      <alignment horizontal="centerContinuous" vertical="center" wrapText="1"/>
    </xf>
    <xf numFmtId="165" fontId="15" fillId="3" borderId="79" xfId="0" applyNumberFormat="1" applyFont="1" applyFill="1" applyBorder="1" applyAlignment="1">
      <alignment vertical="center"/>
    </xf>
    <xf numFmtId="165" fontId="15" fillId="3" borderId="80" xfId="0" applyNumberFormat="1" applyFont="1" applyFill="1" applyBorder="1" applyAlignment="1">
      <alignment vertical="center"/>
    </xf>
    <xf numFmtId="165" fontId="15" fillId="3" borderId="81" xfId="0" applyNumberFormat="1" applyFont="1" applyFill="1" applyBorder="1" applyAlignment="1">
      <alignment vertical="center"/>
    </xf>
    <xf numFmtId="0" fontId="10" fillId="0" borderId="82" xfId="0" applyFont="1" applyBorder="1" applyAlignment="1">
      <alignment horizontal="centerContinuous" vertical="center"/>
    </xf>
    <xf numFmtId="0" fontId="10" fillId="0" borderId="83" xfId="0" applyFont="1" applyBorder="1" applyAlignment="1">
      <alignment horizontal="centerContinuous" vertical="center"/>
    </xf>
    <xf numFmtId="0" fontId="10" fillId="0" borderId="84" xfId="0" applyFont="1" applyBorder="1" applyAlignment="1">
      <alignment horizontal="centerContinuous" vertical="center"/>
    </xf>
    <xf numFmtId="166" fontId="4" fillId="0" borderId="20" xfId="0" applyNumberFormat="1" applyFont="1" applyBorder="1" applyAlignment="1">
      <alignment horizontal="centerContinuous" vertical="center" wrapText="1"/>
    </xf>
    <xf numFmtId="0" fontId="4" fillId="0" borderId="6" xfId="0" applyFont="1" applyBorder="1" applyAlignment="1">
      <alignment vertical="center" wrapText="1"/>
    </xf>
    <xf numFmtId="0" fontId="4" fillId="0" borderId="85" xfId="0" applyFont="1" applyBorder="1" applyAlignment="1">
      <alignment vertical="center"/>
    </xf>
    <xf numFmtId="0" fontId="4" fillId="0" borderId="86" xfId="0" applyFont="1" applyBorder="1" applyAlignment="1">
      <alignment vertical="center"/>
    </xf>
    <xf numFmtId="0" fontId="9" fillId="0" borderId="86" xfId="0" applyFont="1" applyBorder="1" applyAlignment="1">
      <alignment vertical="center"/>
    </xf>
    <xf numFmtId="0" fontId="9" fillId="0" borderId="85" xfId="0" applyFont="1" applyBorder="1" applyAlignment="1">
      <alignment vertical="center"/>
    </xf>
    <xf numFmtId="166" fontId="4" fillId="0" borderId="9" xfId="0" applyNumberFormat="1" applyFont="1" applyBorder="1" applyAlignment="1">
      <alignment vertical="center"/>
    </xf>
    <xf numFmtId="0" fontId="4" fillId="0" borderId="87" xfId="0" applyFont="1" applyBorder="1" applyAlignment="1">
      <alignment vertical="center"/>
    </xf>
    <xf numFmtId="0" fontId="4" fillId="0" borderId="88" xfId="0" applyFont="1" applyBorder="1" applyAlignment="1">
      <alignment vertical="center"/>
    </xf>
    <xf numFmtId="0" fontId="9" fillId="0" borderId="88" xfId="0" applyFont="1" applyBorder="1" applyAlignment="1">
      <alignment vertical="center"/>
    </xf>
    <xf numFmtId="0" fontId="9" fillId="0" borderId="87" xfId="0" applyFont="1" applyBorder="1" applyAlignment="1">
      <alignment vertical="center"/>
    </xf>
    <xf numFmtId="4" fontId="9" fillId="0" borderId="87" xfId="0" applyNumberFormat="1" applyFont="1" applyBorder="1" applyAlignment="1">
      <alignment vertical="center"/>
    </xf>
    <xf numFmtId="4" fontId="9" fillId="0" borderId="88" xfId="0" applyNumberFormat="1" applyFont="1" applyBorder="1" applyAlignment="1">
      <alignment vertical="center"/>
    </xf>
    <xf numFmtId="166" fontId="9" fillId="0" borderId="89" xfId="0" applyNumberFormat="1" applyFont="1" applyBorder="1" applyAlignment="1">
      <alignment vertical="center"/>
    </xf>
    <xf numFmtId="0" fontId="9" fillId="0" borderId="90" xfId="0" applyFont="1" applyBorder="1" applyAlignment="1">
      <alignment vertical="center"/>
    </xf>
    <xf numFmtId="0" fontId="9" fillId="0" borderId="91" xfId="0" applyFont="1" applyBorder="1" applyAlignment="1">
      <alignment vertical="center"/>
    </xf>
    <xf numFmtId="0" fontId="9" fillId="0" borderId="92" xfId="0" applyFont="1" applyBorder="1" applyAlignment="1">
      <alignment vertical="center"/>
    </xf>
    <xf numFmtId="165" fontId="9" fillId="5" borderId="93" xfId="0" applyNumberFormat="1" applyFont="1" applyFill="1" applyBorder="1" applyAlignment="1">
      <alignment vertical="center"/>
    </xf>
    <xf numFmtId="165" fontId="9" fillId="5" borderId="94" xfId="0" applyNumberFormat="1" applyFont="1" applyFill="1" applyBorder="1" applyAlignment="1">
      <alignment vertical="center"/>
    </xf>
    <xf numFmtId="0" fontId="8" fillId="6" borderId="28" xfId="0" applyFont="1" applyFill="1" applyBorder="1" applyAlignment="1">
      <alignment horizontal="centerContinuous" vertical="center" wrapText="1"/>
    </xf>
    <xf numFmtId="0" fontId="8" fillId="6" borderId="29" xfId="0" applyFont="1" applyFill="1" applyBorder="1" applyAlignment="1">
      <alignment horizontal="centerContinuous" vertical="center" wrapText="1"/>
    </xf>
    <xf numFmtId="165" fontId="14" fillId="6" borderId="95" xfId="0" applyNumberFormat="1" applyFont="1" applyFill="1" applyBorder="1" applyAlignment="1">
      <alignment vertical="center"/>
    </xf>
    <xf numFmtId="165" fontId="14" fillId="6" borderId="96" xfId="0" applyNumberFormat="1" applyFont="1" applyFill="1" applyBorder="1" applyAlignment="1">
      <alignment vertical="center"/>
    </xf>
    <xf numFmtId="165" fontId="14" fillId="6" borderId="97" xfId="0" applyNumberFormat="1" applyFont="1" applyFill="1" applyBorder="1" applyAlignment="1">
      <alignment vertical="center"/>
    </xf>
    <xf numFmtId="165" fontId="14" fillId="6" borderId="98" xfId="0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2" fontId="8" fillId="0" borderId="100" xfId="0" applyNumberFormat="1" applyFont="1" applyBorder="1" applyAlignment="1">
      <alignment horizontal="center" vertical="center" wrapText="1"/>
    </xf>
    <xf numFmtId="2" fontId="8" fillId="0" borderId="101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8" fillId="5" borderId="45" xfId="0" applyNumberFormat="1" applyFont="1" applyFill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/>
    </xf>
    <xf numFmtId="0" fontId="12" fillId="0" borderId="33" xfId="0" applyFont="1" applyBorder="1" applyAlignment="1">
      <alignment vertical="center" wrapText="1"/>
    </xf>
    <xf numFmtId="165" fontId="9" fillId="0" borderId="48" xfId="0" applyNumberFormat="1" applyFont="1" applyBorder="1" applyAlignment="1">
      <alignment vertical="center"/>
    </xf>
    <xf numFmtId="165" fontId="9" fillId="0" borderId="102" xfId="0" applyNumberFormat="1" applyFont="1" applyBorder="1" applyAlignment="1">
      <alignment vertical="center"/>
    </xf>
    <xf numFmtId="165" fontId="9" fillId="0" borderId="33" xfId="0" applyNumberFormat="1" applyFont="1" applyBorder="1" applyAlignment="1">
      <alignment vertical="center"/>
    </xf>
    <xf numFmtId="165" fontId="9" fillId="5" borderId="51" xfId="0" applyNumberFormat="1" applyFont="1" applyFill="1" applyBorder="1" applyAlignment="1">
      <alignment vertical="center"/>
    </xf>
    <xf numFmtId="0" fontId="9" fillId="0" borderId="103" xfId="0" applyFont="1" applyBorder="1" applyAlignment="1">
      <alignment horizontal="center" vertical="center"/>
    </xf>
    <xf numFmtId="0" fontId="12" fillId="0" borderId="104" xfId="0" applyFont="1" applyBorder="1" applyAlignment="1">
      <alignment vertical="center" wrapText="1"/>
    </xf>
    <xf numFmtId="165" fontId="9" fillId="0" borderId="105" xfId="0" applyNumberFormat="1" applyFont="1" applyBorder="1" applyAlignment="1">
      <alignment vertical="center"/>
    </xf>
    <xf numFmtId="165" fontId="9" fillId="0" borderId="106" xfId="0" applyNumberFormat="1" applyFont="1" applyBorder="1" applyAlignment="1">
      <alignment vertical="center"/>
    </xf>
    <xf numFmtId="165" fontId="9" fillId="0" borderId="104" xfId="0" applyNumberFormat="1" applyFont="1" applyBorder="1" applyAlignment="1">
      <alignment vertical="center"/>
    </xf>
    <xf numFmtId="165" fontId="9" fillId="5" borderId="107" xfId="0" applyNumberFormat="1" applyFont="1" applyFill="1" applyBorder="1" applyAlignment="1">
      <alignment vertical="center"/>
    </xf>
    <xf numFmtId="0" fontId="12" fillId="0" borderId="0" xfId="0" applyFont="1" applyAlignment="1">
      <alignment vertical="center" wrapText="1"/>
    </xf>
    <xf numFmtId="165" fontId="9" fillId="0" borderId="108" xfId="0" applyNumberFormat="1" applyFont="1" applyBorder="1" applyAlignment="1">
      <alignment vertical="center"/>
    </xf>
    <xf numFmtId="165" fontId="8" fillId="2" borderId="68" xfId="0" applyNumberFormat="1" applyFont="1" applyFill="1" applyBorder="1" applyAlignment="1">
      <alignment vertical="center"/>
    </xf>
    <xf numFmtId="165" fontId="8" fillId="2" borderId="109" xfId="0" applyNumberFormat="1" applyFont="1" applyFill="1" applyBorder="1" applyAlignment="1">
      <alignment vertical="center"/>
    </xf>
    <xf numFmtId="165" fontId="8" fillId="2" borderId="17" xfId="0" applyNumberFormat="1" applyFont="1" applyFill="1" applyBorder="1" applyAlignment="1">
      <alignment vertical="center"/>
    </xf>
    <xf numFmtId="165" fontId="8" fillId="5" borderId="70" xfId="0" applyNumberFormat="1" applyFont="1" applyFill="1" applyBorder="1" applyAlignment="1">
      <alignment vertical="center"/>
    </xf>
    <xf numFmtId="0" fontId="9" fillId="0" borderId="110" xfId="0" applyFont="1" applyBorder="1" applyAlignment="1">
      <alignment horizontal="center" vertical="center"/>
    </xf>
    <xf numFmtId="0" fontId="12" fillId="0" borderId="111" xfId="0" applyFont="1" applyBorder="1" applyAlignment="1">
      <alignment vertical="center" wrapText="1"/>
    </xf>
    <xf numFmtId="165" fontId="9" fillId="5" borderId="112" xfId="0" applyNumberFormat="1" applyFont="1" applyFill="1" applyBorder="1" applyAlignment="1">
      <alignment vertical="center"/>
    </xf>
    <xf numFmtId="0" fontId="9" fillId="0" borderId="89" xfId="0" applyFont="1" applyBorder="1" applyAlignment="1">
      <alignment horizontal="center" vertical="center"/>
    </xf>
    <xf numFmtId="0" fontId="12" fillId="0" borderId="90" xfId="0" applyFont="1" applyBorder="1" applyAlignment="1">
      <alignment vertical="center" wrapText="1"/>
    </xf>
    <xf numFmtId="0" fontId="9" fillId="0" borderId="113" xfId="0" applyFont="1" applyBorder="1" applyAlignment="1">
      <alignment horizontal="center" vertical="center"/>
    </xf>
    <xf numFmtId="0" fontId="12" fillId="0" borderId="114" xfId="0" applyFont="1" applyBorder="1" applyAlignment="1">
      <alignment vertical="center" wrapText="1"/>
    </xf>
    <xf numFmtId="165" fontId="9" fillId="5" borderId="115" xfId="0" applyNumberFormat="1" applyFont="1" applyFill="1" applyBorder="1" applyAlignment="1">
      <alignment vertical="center"/>
    </xf>
    <xf numFmtId="0" fontId="8" fillId="0" borderId="24" xfId="0" applyFont="1" applyBorder="1" applyAlignment="1">
      <alignment horizontal="centerContinuous" vertical="center" wrapText="1"/>
    </xf>
    <xf numFmtId="0" fontId="8" fillId="0" borderId="25" xfId="0" applyFont="1" applyBorder="1" applyAlignment="1">
      <alignment horizontal="centerContinuous" vertical="center" wrapText="1"/>
    </xf>
    <xf numFmtId="165" fontId="8" fillId="0" borderId="76" xfId="0" applyNumberFormat="1" applyFont="1" applyBorder="1" applyAlignment="1">
      <alignment vertical="center"/>
    </xf>
    <xf numFmtId="165" fontId="8" fillId="0" borderId="116" xfId="0" applyNumberFormat="1" applyFont="1" applyBorder="1" applyAlignment="1">
      <alignment vertical="center"/>
    </xf>
    <xf numFmtId="165" fontId="8" fillId="0" borderId="25" xfId="0" applyNumberFormat="1" applyFont="1" applyBorder="1" applyAlignment="1">
      <alignment vertical="center"/>
    </xf>
    <xf numFmtId="165" fontId="8" fillId="0" borderId="78" xfId="0" applyNumberFormat="1" applyFont="1" applyBorder="1" applyAlignment="1">
      <alignment vertical="center"/>
    </xf>
    <xf numFmtId="0" fontId="2" fillId="3" borderId="117" xfId="0" applyFont="1" applyFill="1" applyBorder="1" applyAlignment="1">
      <alignment horizontal="centerContinuous" vertical="center" wrapText="1"/>
    </xf>
    <xf numFmtId="165" fontId="2" fillId="3" borderId="118" xfId="0" applyNumberFormat="1" applyFont="1" applyFill="1" applyBorder="1" applyAlignment="1">
      <alignment vertical="center"/>
    </xf>
    <xf numFmtId="165" fontId="2" fillId="3" borderId="119" xfId="0" applyNumberFormat="1" applyFont="1" applyFill="1" applyBorder="1" applyAlignment="1">
      <alignment vertical="center"/>
    </xf>
    <xf numFmtId="165" fontId="2" fillId="3" borderId="117" xfId="0" applyNumberFormat="1" applyFont="1" applyFill="1" applyBorder="1" applyAlignment="1">
      <alignment vertical="center"/>
    </xf>
    <xf numFmtId="165" fontId="2" fillId="3" borderId="120" xfId="0" applyNumberFormat="1" applyFont="1" applyFill="1" applyBorder="1" applyAlignment="1">
      <alignment vertical="center"/>
    </xf>
    <xf numFmtId="0" fontId="8" fillId="0" borderId="36" xfId="0" applyFont="1" applyBorder="1" applyAlignment="1">
      <alignment horizontal="centerContinuous" vertical="center" wrapText="1"/>
    </xf>
    <xf numFmtId="0" fontId="8" fillId="0" borderId="117" xfId="0" applyFont="1" applyBorder="1" applyAlignment="1">
      <alignment horizontal="centerContinuous" vertical="center" wrapText="1"/>
    </xf>
    <xf numFmtId="165" fontId="8" fillId="0" borderId="118" xfId="0" applyNumberFormat="1" applyFont="1" applyBorder="1" applyAlignment="1">
      <alignment vertical="center"/>
    </xf>
    <xf numFmtId="165" fontId="8" fillId="0" borderId="119" xfId="0" applyNumberFormat="1" applyFont="1" applyBorder="1" applyAlignment="1">
      <alignment vertical="center"/>
    </xf>
    <xf numFmtId="165" fontId="8" fillId="0" borderId="117" xfId="0" applyNumberFormat="1" applyFont="1" applyBorder="1" applyAlignment="1">
      <alignment vertical="center"/>
    </xf>
    <xf numFmtId="165" fontId="8" fillId="0" borderId="121" xfId="0" applyNumberFormat="1" applyFont="1" applyBorder="1" applyAlignment="1">
      <alignment vertical="center"/>
    </xf>
    <xf numFmtId="165" fontId="8" fillId="2" borderId="122" xfId="0" applyNumberFormat="1" applyFont="1" applyFill="1" applyBorder="1" applyAlignment="1">
      <alignment vertical="center"/>
    </xf>
    <xf numFmtId="165" fontId="9" fillId="0" borderId="123" xfId="0" applyNumberFormat="1" applyFont="1" applyBorder="1" applyAlignment="1">
      <alignment vertical="center"/>
    </xf>
    <xf numFmtId="165" fontId="9" fillId="0" borderId="124" xfId="0" applyNumberFormat="1" applyFont="1" applyBorder="1" applyAlignment="1">
      <alignment vertical="center"/>
    </xf>
    <xf numFmtId="165" fontId="9" fillId="0" borderId="125" xfId="0" applyNumberFormat="1" applyFont="1" applyBorder="1" applyAlignment="1">
      <alignment vertical="center"/>
    </xf>
    <xf numFmtId="165" fontId="9" fillId="0" borderId="126" xfId="0" applyNumberFormat="1" applyFont="1" applyBorder="1" applyAlignment="1">
      <alignment vertical="center"/>
    </xf>
    <xf numFmtId="165" fontId="9" fillId="0" borderId="127" xfId="0" applyNumberFormat="1" applyFont="1" applyBorder="1" applyAlignment="1">
      <alignment vertical="center"/>
    </xf>
    <xf numFmtId="165" fontId="9" fillId="0" borderId="128" xfId="0" applyNumberFormat="1" applyFont="1" applyBorder="1" applyAlignment="1">
      <alignment vertical="center"/>
    </xf>
    <xf numFmtId="165" fontId="2" fillId="3" borderId="121" xfId="0" applyNumberFormat="1" applyFont="1" applyFill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8" fillId="0" borderId="3" xfId="0" applyFont="1" applyBorder="1" applyAlignment="1">
      <alignment horizontal="centerContinuous" vertical="center"/>
    </xf>
    <xf numFmtId="0" fontId="4" fillId="0" borderId="46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1" fontId="8" fillId="0" borderId="129" xfId="0" applyNumberFormat="1" applyFont="1" applyBorder="1" applyAlignment="1">
      <alignment horizontal="center" vertical="center" wrapText="1"/>
    </xf>
    <xf numFmtId="1" fontId="8" fillId="0" borderId="130" xfId="0" applyNumberFormat="1" applyFont="1" applyBorder="1" applyAlignment="1">
      <alignment horizontal="center" vertical="center" wrapText="1"/>
    </xf>
    <xf numFmtId="0" fontId="9" fillId="0" borderId="33" xfId="0" applyFont="1" applyBorder="1" applyAlignment="1">
      <alignment vertical="center" wrapText="1"/>
    </xf>
    <xf numFmtId="165" fontId="9" fillId="0" borderId="129" xfId="0" applyNumberFormat="1" applyFont="1" applyBorder="1" applyAlignment="1">
      <alignment vertical="center"/>
    </xf>
    <xf numFmtId="165" fontId="9" fillId="0" borderId="130" xfId="0" applyNumberFormat="1" applyFont="1" applyBorder="1" applyAlignment="1">
      <alignment vertical="center"/>
    </xf>
    <xf numFmtId="0" fontId="9" fillId="0" borderId="104" xfId="0" applyFont="1" applyBorder="1" applyAlignment="1">
      <alignment vertical="center" wrapText="1"/>
    </xf>
    <xf numFmtId="165" fontId="9" fillId="0" borderId="131" xfId="0" applyNumberFormat="1" applyFont="1" applyBorder="1" applyAlignment="1">
      <alignment vertical="center"/>
    </xf>
    <xf numFmtId="165" fontId="9" fillId="0" borderId="132" xfId="0" applyNumberFormat="1" applyFont="1" applyBorder="1" applyAlignment="1">
      <alignment vertical="center"/>
    </xf>
    <xf numFmtId="165" fontId="9" fillId="0" borderId="15" xfId="0" applyNumberFormat="1" applyFont="1" applyBorder="1" applyAlignment="1">
      <alignment vertical="center"/>
    </xf>
    <xf numFmtId="0" fontId="17" fillId="2" borderId="16" xfId="0" applyFont="1" applyFill="1" applyBorder="1" applyAlignment="1">
      <alignment horizontal="centerContinuous" vertical="center" wrapText="1"/>
    </xf>
    <xf numFmtId="0" fontId="17" fillId="2" borderId="17" xfId="0" applyFont="1" applyFill="1" applyBorder="1" applyAlignment="1">
      <alignment horizontal="centerContinuous" vertical="center" wrapText="1"/>
    </xf>
    <xf numFmtId="165" fontId="8" fillId="2" borderId="19" xfId="0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9" fillId="0" borderId="111" xfId="0" applyFont="1" applyBorder="1" applyAlignment="1">
      <alignment vertical="center" wrapText="1"/>
    </xf>
    <xf numFmtId="165" fontId="9" fillId="0" borderId="133" xfId="0" applyNumberFormat="1" applyFont="1" applyBorder="1" applyAlignment="1">
      <alignment vertical="center"/>
    </xf>
    <xf numFmtId="165" fontId="9" fillId="0" borderId="134" xfId="0" applyNumberFormat="1" applyFont="1" applyBorder="1" applyAlignment="1">
      <alignment vertical="center"/>
    </xf>
    <xf numFmtId="0" fontId="17" fillId="2" borderId="24" xfId="0" applyFont="1" applyFill="1" applyBorder="1" applyAlignment="1">
      <alignment horizontal="centerContinuous" vertical="center" wrapText="1"/>
    </xf>
    <xf numFmtId="0" fontId="17" fillId="2" borderId="25" xfId="0" applyFont="1" applyFill="1" applyBorder="1" applyAlignment="1">
      <alignment horizontal="centerContinuous" vertical="center" wrapText="1"/>
    </xf>
    <xf numFmtId="165" fontId="8" fillId="2" borderId="27" xfId="0" applyNumberFormat="1" applyFont="1" applyFill="1" applyBorder="1" applyAlignment="1">
      <alignment vertical="center"/>
    </xf>
    <xf numFmtId="0" fontId="17" fillId="5" borderId="28" xfId="0" applyFont="1" applyFill="1" applyBorder="1" applyAlignment="1">
      <alignment horizontal="centerContinuous" vertical="center" wrapText="1"/>
    </xf>
    <xf numFmtId="0" fontId="17" fillId="5" borderId="29" xfId="0" applyFont="1" applyFill="1" applyBorder="1" applyAlignment="1">
      <alignment horizontal="centerContinuous" vertical="center" wrapText="1"/>
    </xf>
    <xf numFmtId="165" fontId="8" fillId="5" borderId="30" xfId="0" applyNumberFormat="1" applyFont="1" applyFill="1" applyBorder="1" applyAlignment="1">
      <alignment vertical="center"/>
    </xf>
    <xf numFmtId="165" fontId="8" fillId="5" borderId="31" xfId="0" applyNumberFormat="1" applyFont="1" applyFill="1" applyBorder="1" applyAlignment="1">
      <alignment vertical="center"/>
    </xf>
    <xf numFmtId="0" fontId="10" fillId="0" borderId="35" xfId="0" applyFont="1" applyBorder="1" applyAlignment="1">
      <alignment horizontal="centerContinuous" vertical="center"/>
    </xf>
    <xf numFmtId="166" fontId="9" fillId="0" borderId="46" xfId="0" applyNumberFormat="1" applyFont="1" applyBorder="1" applyAlignment="1">
      <alignment vertical="center"/>
    </xf>
    <xf numFmtId="166" fontId="9" fillId="0" borderId="103" xfId="0" applyNumberFormat="1" applyFont="1" applyBorder="1" applyAlignment="1">
      <alignment vertical="center"/>
    </xf>
    <xf numFmtId="0" fontId="9" fillId="0" borderId="104" xfId="0" applyFont="1" applyBorder="1" applyAlignment="1">
      <alignment vertical="center"/>
    </xf>
    <xf numFmtId="0" fontId="17" fillId="2" borderId="28" xfId="0" applyFont="1" applyFill="1" applyBorder="1" applyAlignment="1">
      <alignment horizontal="centerContinuous" vertical="center" wrapText="1"/>
    </xf>
    <xf numFmtId="0" fontId="17" fillId="2" borderId="29" xfId="0" applyFont="1" applyFill="1" applyBorder="1" applyAlignment="1">
      <alignment horizontal="centerContinuous" vertical="center" wrapText="1"/>
    </xf>
    <xf numFmtId="165" fontId="8" fillId="2" borderId="31" xfId="0" applyNumberFormat="1" applyFont="1" applyFill="1" applyBorder="1" applyAlignment="1">
      <alignment vertical="center"/>
    </xf>
    <xf numFmtId="0" fontId="17" fillId="0" borderId="135" xfId="0" applyFont="1" applyBorder="1" applyAlignment="1">
      <alignment horizontal="centerContinuous" vertical="center" wrapText="1"/>
    </xf>
    <xf numFmtId="0" fontId="17" fillId="0" borderId="136" xfId="0" applyFont="1" applyBorder="1" applyAlignment="1">
      <alignment horizontal="centerContinuous" vertical="center" wrapText="1"/>
    </xf>
    <xf numFmtId="165" fontId="8" fillId="0" borderId="137" xfId="0" applyNumberFormat="1" applyFont="1" applyBorder="1" applyAlignment="1">
      <alignment vertical="center"/>
    </xf>
    <xf numFmtId="165" fontId="8" fillId="0" borderId="138" xfId="0" applyNumberFormat="1" applyFont="1" applyBorder="1" applyAlignment="1">
      <alignment vertical="center"/>
    </xf>
    <xf numFmtId="0" fontId="18" fillId="3" borderId="99" xfId="0" applyFont="1" applyFill="1" applyBorder="1" applyAlignment="1">
      <alignment horizontal="centerContinuous" vertical="center" wrapText="1"/>
    </xf>
    <xf numFmtId="0" fontId="18" fillId="3" borderId="37" xfId="0" applyFont="1" applyFill="1" applyBorder="1" applyAlignment="1">
      <alignment horizontal="centerContinuous" vertical="center" wrapText="1"/>
    </xf>
    <xf numFmtId="165" fontId="18" fillId="3" borderId="38" xfId="0" applyNumberFormat="1" applyFont="1" applyFill="1" applyBorder="1" applyAlignment="1">
      <alignment vertical="center"/>
    </xf>
    <xf numFmtId="165" fontId="18" fillId="3" borderId="39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0" fontId="4" fillId="0" borderId="0" xfId="0" applyNumberFormat="1" applyFont="1" applyAlignment="1">
      <alignment vertical="center"/>
    </xf>
    <xf numFmtId="0" fontId="19" fillId="0" borderId="0" xfId="2" applyFont="1" applyAlignment="1">
      <alignment vertical="top"/>
    </xf>
    <xf numFmtId="0" fontId="3" fillId="0" borderId="0" xfId="2" applyAlignment="1">
      <alignment vertical="top"/>
    </xf>
    <xf numFmtId="4" fontId="3" fillId="0" borderId="0" xfId="2" applyNumberFormat="1" applyAlignment="1">
      <alignment vertical="center"/>
    </xf>
    <xf numFmtId="4" fontId="4" fillId="0" borderId="0" xfId="2" applyNumberFormat="1" applyFont="1" applyAlignment="1">
      <alignment vertical="center"/>
    </xf>
    <xf numFmtId="0" fontId="3" fillId="0" borderId="0" xfId="2" applyAlignment="1">
      <alignment vertical="center"/>
    </xf>
    <xf numFmtId="0" fontId="20" fillId="0" borderId="0" xfId="2" applyFont="1" applyAlignment="1">
      <alignment horizontal="centerContinuous" vertical="center" wrapText="1"/>
    </xf>
    <xf numFmtId="0" fontId="3" fillId="0" borderId="0" xfId="2" applyAlignment="1">
      <alignment horizontal="centerContinuous"/>
    </xf>
    <xf numFmtId="0" fontId="3" fillId="0" borderId="0" xfId="2"/>
    <xf numFmtId="0" fontId="3" fillId="0" borderId="0" xfId="2" applyAlignment="1">
      <alignment horizontal="centerContinuous" vertical="center"/>
    </xf>
    <xf numFmtId="14" fontId="8" fillId="0" borderId="0" xfId="2" applyNumberFormat="1" applyFont="1" applyAlignment="1">
      <alignment horizontal="right"/>
    </xf>
    <xf numFmtId="0" fontId="21" fillId="0" borderId="139" xfId="2" applyFont="1" applyBorder="1" applyAlignment="1">
      <alignment horizontal="centerContinuous" vertical="center"/>
    </xf>
    <xf numFmtId="0" fontId="8" fillId="0" borderId="140" xfId="2" applyFont="1" applyBorder="1" applyAlignment="1">
      <alignment horizontal="centerContinuous" vertical="center" wrapText="1"/>
    </xf>
    <xf numFmtId="0" fontId="14" fillId="0" borderId="141" xfId="2" applyFont="1" applyBorder="1" applyAlignment="1">
      <alignment horizontal="centerContinuous" vertical="center" wrapText="1"/>
    </xf>
    <xf numFmtId="0" fontId="14" fillId="2" borderId="4" xfId="2" applyFont="1" applyFill="1" applyBorder="1" applyAlignment="1">
      <alignment horizontal="centerContinuous" vertical="center" wrapText="1"/>
    </xf>
    <xf numFmtId="0" fontId="11" fillId="0" borderId="0" xfId="2" applyFont="1"/>
    <xf numFmtId="0" fontId="9" fillId="0" borderId="142" xfId="2" quotePrefix="1" applyFont="1" applyBorder="1" applyAlignment="1">
      <alignment horizontal="center" vertical="center"/>
    </xf>
    <xf numFmtId="0" fontId="9" fillId="0" borderId="143" xfId="2" applyFont="1" applyBorder="1" applyAlignment="1">
      <alignment vertical="center" wrapText="1"/>
    </xf>
    <xf numFmtId="165" fontId="9" fillId="0" borderId="144" xfId="2" applyNumberFormat="1" applyFont="1" applyBorder="1" applyAlignment="1">
      <alignment vertical="center"/>
    </xf>
    <xf numFmtId="165" fontId="14" fillId="2" borderId="132" xfId="2" applyNumberFormat="1" applyFont="1" applyFill="1" applyBorder="1" applyAlignment="1">
      <alignment vertical="center"/>
    </xf>
    <xf numFmtId="0" fontId="9" fillId="0" borderId="0" xfId="2" applyFont="1" applyAlignment="1">
      <alignment vertical="center"/>
    </xf>
    <xf numFmtId="4" fontId="9" fillId="0" borderId="0" xfId="2" applyNumberFormat="1" applyFont="1" applyAlignment="1">
      <alignment vertical="center"/>
    </xf>
    <xf numFmtId="167" fontId="9" fillId="0" borderId="0" xfId="2" applyNumberFormat="1" applyFont="1" applyAlignment="1">
      <alignment vertical="center"/>
    </xf>
    <xf numFmtId="0" fontId="9" fillId="0" borderId="13" xfId="2" quotePrefix="1" applyFont="1" applyBorder="1" applyAlignment="1">
      <alignment horizontal="center" vertical="center"/>
    </xf>
    <xf numFmtId="0" fontId="9" fillId="0" borderId="0" xfId="2" applyFont="1" applyAlignment="1">
      <alignment vertical="center" wrapText="1"/>
    </xf>
    <xf numFmtId="165" fontId="9" fillId="0" borderId="108" xfId="2" applyNumberFormat="1" applyFont="1" applyBorder="1" applyAlignment="1">
      <alignment vertical="center"/>
    </xf>
    <xf numFmtId="0" fontId="9" fillId="0" borderId="145" xfId="2" quotePrefix="1" applyFont="1" applyBorder="1" applyAlignment="1">
      <alignment horizontal="center" vertical="center"/>
    </xf>
    <xf numFmtId="165" fontId="9" fillId="0" borderId="146" xfId="2" applyNumberFormat="1" applyFont="1" applyBorder="1" applyAlignment="1">
      <alignment vertical="center"/>
    </xf>
    <xf numFmtId="165" fontId="14" fillId="2" borderId="147" xfId="2" applyNumberFormat="1" applyFont="1" applyFill="1" applyBorder="1" applyAlignment="1">
      <alignment vertical="center"/>
    </xf>
    <xf numFmtId="0" fontId="9" fillId="0" borderId="148" xfId="2" applyFont="1" applyBorder="1" applyAlignment="1">
      <alignment vertical="center" wrapText="1"/>
    </xf>
    <xf numFmtId="0" fontId="2" fillId="3" borderId="149" xfId="2" quotePrefix="1" applyFont="1" applyFill="1" applyBorder="1" applyAlignment="1">
      <alignment horizontal="center" vertical="center"/>
    </xf>
    <xf numFmtId="0" fontId="2" fillId="3" borderId="150" xfId="2" applyFont="1" applyFill="1" applyBorder="1" applyAlignment="1">
      <alignment horizontal="center" vertical="center" wrapText="1"/>
    </xf>
    <xf numFmtId="165" fontId="2" fillId="3" borderId="151" xfId="2" applyNumberFormat="1" applyFont="1" applyFill="1" applyBorder="1" applyAlignment="1">
      <alignment vertical="center"/>
    </xf>
    <xf numFmtId="165" fontId="2" fillId="3" borderId="152" xfId="2" applyNumberFormat="1" applyFont="1" applyFill="1" applyBorder="1" applyAlignment="1">
      <alignment vertical="center"/>
    </xf>
    <xf numFmtId="0" fontId="22" fillId="0" borderId="142" xfId="2" quotePrefix="1" applyFont="1" applyBorder="1" applyAlignment="1">
      <alignment horizontal="center" vertical="center"/>
    </xf>
    <xf numFmtId="0" fontId="22" fillId="0" borderId="150" xfId="2" applyFont="1" applyBorder="1" applyAlignment="1">
      <alignment vertical="center" wrapText="1"/>
    </xf>
    <xf numFmtId="165" fontId="22" fillId="0" borderId="150" xfId="2" applyNumberFormat="1" applyFont="1" applyBorder="1" applyAlignment="1">
      <alignment vertical="center"/>
    </xf>
    <xf numFmtId="165" fontId="23" fillId="0" borderId="153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7" fontId="22" fillId="0" borderId="0" xfId="2" applyNumberFormat="1" applyFont="1" applyAlignment="1">
      <alignment vertical="center"/>
    </xf>
    <xf numFmtId="0" fontId="23" fillId="7" borderId="149" xfId="2" quotePrefix="1" applyFont="1" applyFill="1" applyBorder="1" applyAlignment="1">
      <alignment horizontal="center" vertical="center" wrapText="1"/>
    </xf>
    <xf numFmtId="0" fontId="23" fillId="7" borderId="154" xfId="2" quotePrefix="1" applyFont="1" applyFill="1" applyBorder="1" applyAlignment="1">
      <alignment horizontal="center" vertical="center" wrapText="1"/>
    </xf>
    <xf numFmtId="165" fontId="23" fillId="7" borderId="151" xfId="2" applyNumberFormat="1" applyFont="1" applyFill="1" applyBorder="1" applyAlignment="1">
      <alignment vertical="center"/>
    </xf>
    <xf numFmtId="165" fontId="23" fillId="7" borderId="152" xfId="2" applyNumberFormat="1" applyFont="1" applyFill="1" applyBorder="1" applyAlignment="1">
      <alignment vertical="center"/>
    </xf>
    <xf numFmtId="0" fontId="24" fillId="0" borderId="0" xfId="2" applyFont="1"/>
    <xf numFmtId="0" fontId="24" fillId="0" borderId="0" xfId="2" quotePrefix="1" applyFont="1"/>
    <xf numFmtId="2" fontId="24" fillId="0" borderId="0" xfId="2" applyNumberFormat="1" applyFont="1"/>
    <xf numFmtId="4" fontId="3" fillId="0" borderId="0" xfId="2" applyNumberFormat="1"/>
  </cellXfs>
  <cellStyles count="3">
    <cellStyle name="Normal" xfId="0" builtinId="0"/>
    <cellStyle name="Normal 2" xfId="2" xr:uid="{8A176E91-D117-48C0-9CE1-3A9E0A78DA13}"/>
    <cellStyle name="Normal 8" xfId="1" xr:uid="{AD3EBFA5-FE70-492F-A84C-031E8BB610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1</xdr:row>
      <xdr:rowOff>114300</xdr:rowOff>
    </xdr:from>
    <xdr:to>
      <xdr:col>8</xdr:col>
      <xdr:colOff>19050</xdr:colOff>
      <xdr:row>5</xdr:row>
      <xdr:rowOff>19050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10A051D8-1D6F-40F7-B24F-CC205BE7906A}"/>
            </a:ext>
          </a:extLst>
        </xdr:cNvPr>
        <xdr:cNvSpPr txBox="1">
          <a:spLocks noChangeArrowheads="1"/>
        </xdr:cNvSpPr>
      </xdr:nvSpPr>
      <xdr:spPr bwMode="auto">
        <a:xfrm>
          <a:off x="7029450" y="819150"/>
          <a:ext cx="2466975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1</xdr:row>
      <xdr:rowOff>104775</xdr:rowOff>
    </xdr:from>
    <xdr:to>
      <xdr:col>2</xdr:col>
      <xdr:colOff>2009775</xdr:colOff>
      <xdr:row>5</xdr:row>
      <xdr:rowOff>19050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8BD19F29-CBB5-4182-ADB5-5353A072F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09625"/>
          <a:ext cx="2009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1714500</xdr:colOff>
      <xdr:row>6</xdr:row>
      <xdr:rowOff>104775</xdr:rowOff>
    </xdr:from>
    <xdr:ext cx="6429374" cy="628650"/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F3861B78-4869-4989-8C66-347DDA325B27}"/>
            </a:ext>
          </a:extLst>
        </xdr:cNvPr>
        <xdr:cNvSpPr txBox="1">
          <a:spLocks noChangeArrowheads="1"/>
        </xdr:cNvSpPr>
      </xdr:nvSpPr>
      <xdr:spPr bwMode="auto">
        <a:xfrm>
          <a:off x="1905000" y="1743075"/>
          <a:ext cx="6429374" cy="628650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u="none" strike="noStrike" baseline="0">
              <a:solidFill>
                <a:sysClr val="windowText" lastClr="000000"/>
              </a:solidFill>
              <a:effectLst/>
              <a:latin typeface="Comic Sans MS" panose="030F0702030302020204" pitchFamily="66" charset="0"/>
              <a:ea typeface="+mn-ea"/>
              <a:cs typeface="+mn-cs"/>
            </a:rPr>
            <a:t>AURREKONTU EGONKORTASUNA SEC / ESTABILIDAD PRESUPUESTARIA SEC</a:t>
          </a:r>
        </a:p>
        <a:p>
          <a:pPr algn="ctr" rtl="0"/>
          <a:r>
            <a:rPr lang="es-ES" sz="1100" b="1" i="0" u="none" strike="noStrike" baseline="0">
              <a:solidFill>
                <a:sysClr val="windowText" lastClr="000000"/>
              </a:solidFill>
              <a:effectLst/>
              <a:latin typeface="Comic Sans MS" panose="030F0702030302020204" pitchFamily="66" charset="0"/>
              <a:ea typeface="+mn-ea"/>
              <a:cs typeface="+mn-cs"/>
            </a:rPr>
            <a:t>2023KO LIKIDAZIOA / LIQUIDACIÓN 2023</a:t>
          </a:r>
          <a:endParaRPr lang="es-ES" sz="12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76200</xdr:rowOff>
    </xdr:from>
    <xdr:to>
      <xdr:col>5</xdr:col>
      <xdr:colOff>0</xdr:colOff>
      <xdr:row>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D8D815A-A62C-4840-95F3-5E72B35E1A23}"/>
            </a:ext>
          </a:extLst>
        </xdr:cNvPr>
        <xdr:cNvSpPr txBox="1">
          <a:spLocks noChangeArrowheads="1"/>
        </xdr:cNvSpPr>
      </xdr:nvSpPr>
      <xdr:spPr bwMode="auto">
        <a:xfrm>
          <a:off x="8343900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BBAFDE9-2063-47B7-A78E-9837A43C986D}"/>
            </a:ext>
          </a:extLst>
        </xdr:cNvPr>
        <xdr:cNvSpPr txBox="1">
          <a:spLocks noChangeArrowheads="1"/>
        </xdr:cNvSpPr>
      </xdr:nvSpPr>
      <xdr:spPr bwMode="auto">
        <a:xfrm>
          <a:off x="762000" y="4924425"/>
          <a:ext cx="7581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2</xdr:col>
      <xdr:colOff>409575</xdr:colOff>
      <xdr:row>6</xdr:row>
      <xdr:rowOff>19050</xdr:rowOff>
    </xdr:from>
    <xdr:to>
      <xdr:col>4</xdr:col>
      <xdr:colOff>590550</xdr:colOff>
      <xdr:row>9</xdr:row>
      <xdr:rowOff>95250</xdr:rowOff>
    </xdr:to>
    <xdr:sp macro="" textlink="">
      <xdr:nvSpPr>
        <xdr:cNvPr id="4" name="Texto 19">
          <a:extLst>
            <a:ext uri="{FF2B5EF4-FFF2-40B4-BE49-F238E27FC236}">
              <a16:creationId xmlns:a16="http://schemas.microsoft.com/office/drawing/2014/main" id="{8ED6E2D4-EDEC-438A-8477-E8B8D21A08AB}"/>
            </a:ext>
          </a:extLst>
        </xdr:cNvPr>
        <xdr:cNvSpPr txBox="1">
          <a:spLocks noChangeArrowheads="1"/>
        </xdr:cNvSpPr>
      </xdr:nvSpPr>
      <xdr:spPr bwMode="auto">
        <a:xfrm>
          <a:off x="1400175" y="790575"/>
          <a:ext cx="6286500" cy="5048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lnSpc>
              <a:spcPts val="12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</a:t>
          </a:r>
        </a:p>
        <a:p>
          <a:pPr algn="ctr" rtl="0">
            <a:lnSpc>
              <a:spcPts val="13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2023KO LIKIDAZIOA / LIQUIDACIÓN 2023</a:t>
          </a:r>
        </a:p>
      </xdr:txBody>
    </xdr:sp>
    <xdr:clientData/>
  </xdr:twoCellAnchor>
  <xdr:twoCellAnchor>
    <xdr:from>
      <xdr:col>0</xdr:col>
      <xdr:colOff>38100</xdr:colOff>
      <xdr:row>0</xdr:row>
      <xdr:rowOff>9525</xdr:rowOff>
    </xdr:from>
    <xdr:to>
      <xdr:col>2</xdr:col>
      <xdr:colOff>1143000</xdr:colOff>
      <xdr:row>4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8975349-F4A5-4358-B691-F5E6FA79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200025</xdr:colOff>
      <xdr:row>0</xdr:row>
      <xdr:rowOff>0</xdr:rowOff>
    </xdr:from>
    <xdr:to>
      <xdr:col>5</xdr:col>
      <xdr:colOff>381000</xdr:colOff>
      <xdr:row>4</xdr:row>
      <xdr:rowOff>66675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13FEFA3D-180C-4DA4-8E48-EC9955894819}"/>
            </a:ext>
          </a:extLst>
        </xdr:cNvPr>
        <xdr:cNvSpPr txBox="1">
          <a:spLocks noChangeArrowheads="1"/>
        </xdr:cNvSpPr>
      </xdr:nvSpPr>
      <xdr:spPr bwMode="auto">
        <a:xfrm>
          <a:off x="6048375" y="0"/>
          <a:ext cx="26765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76200</xdr:rowOff>
    </xdr:from>
    <xdr:to>
      <xdr:col>5</xdr:col>
      <xdr:colOff>0</xdr:colOff>
      <xdr:row>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BD8A5EE-8B50-44A6-B749-418B1EDD8051}"/>
            </a:ext>
          </a:extLst>
        </xdr:cNvPr>
        <xdr:cNvSpPr txBox="1">
          <a:spLocks noChangeArrowheads="1"/>
        </xdr:cNvSpPr>
      </xdr:nvSpPr>
      <xdr:spPr bwMode="auto">
        <a:xfrm>
          <a:off x="8343900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CEEAC2D-DE97-49B9-94BA-A34851873A2A}"/>
            </a:ext>
          </a:extLst>
        </xdr:cNvPr>
        <xdr:cNvSpPr txBox="1">
          <a:spLocks noChangeArrowheads="1"/>
        </xdr:cNvSpPr>
      </xdr:nvSpPr>
      <xdr:spPr bwMode="auto">
        <a:xfrm>
          <a:off x="762000" y="4924425"/>
          <a:ext cx="7581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2</xdr:col>
      <xdr:colOff>409575</xdr:colOff>
      <xdr:row>6</xdr:row>
      <xdr:rowOff>19050</xdr:rowOff>
    </xdr:from>
    <xdr:to>
      <xdr:col>4</xdr:col>
      <xdr:colOff>590550</xdr:colOff>
      <xdr:row>9</xdr:row>
      <xdr:rowOff>95250</xdr:rowOff>
    </xdr:to>
    <xdr:sp macro="" textlink="">
      <xdr:nvSpPr>
        <xdr:cNvPr id="4" name="Texto 19">
          <a:extLst>
            <a:ext uri="{FF2B5EF4-FFF2-40B4-BE49-F238E27FC236}">
              <a16:creationId xmlns:a16="http://schemas.microsoft.com/office/drawing/2014/main" id="{E4B19C27-02DA-45C4-819B-ECEA05189B96}"/>
            </a:ext>
          </a:extLst>
        </xdr:cNvPr>
        <xdr:cNvSpPr txBox="1">
          <a:spLocks noChangeArrowheads="1"/>
        </xdr:cNvSpPr>
      </xdr:nvSpPr>
      <xdr:spPr bwMode="auto">
        <a:xfrm>
          <a:off x="1400175" y="790575"/>
          <a:ext cx="6286500" cy="5048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lnSpc>
              <a:spcPts val="12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</a:t>
          </a:r>
        </a:p>
        <a:p>
          <a:pPr algn="ctr" rtl="0">
            <a:lnSpc>
              <a:spcPts val="13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2023KO LIKIDAZIOA / LIQUIDACIÓN 2023</a:t>
          </a:r>
        </a:p>
      </xdr:txBody>
    </xdr:sp>
    <xdr:clientData/>
  </xdr:twoCellAnchor>
  <xdr:twoCellAnchor>
    <xdr:from>
      <xdr:col>0</xdr:col>
      <xdr:colOff>38100</xdr:colOff>
      <xdr:row>0</xdr:row>
      <xdr:rowOff>9525</xdr:rowOff>
    </xdr:from>
    <xdr:to>
      <xdr:col>2</xdr:col>
      <xdr:colOff>1143000</xdr:colOff>
      <xdr:row>4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9B200D1-2712-48D3-A450-1EB52F03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200025</xdr:colOff>
      <xdr:row>0</xdr:row>
      <xdr:rowOff>0</xdr:rowOff>
    </xdr:from>
    <xdr:to>
      <xdr:col>5</xdr:col>
      <xdr:colOff>381000</xdr:colOff>
      <xdr:row>4</xdr:row>
      <xdr:rowOff>66675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B13FAD69-572B-4E49-8E77-51B09AF129CE}"/>
            </a:ext>
          </a:extLst>
        </xdr:cNvPr>
        <xdr:cNvSpPr txBox="1">
          <a:spLocks noChangeArrowheads="1"/>
        </xdr:cNvSpPr>
      </xdr:nvSpPr>
      <xdr:spPr bwMode="auto">
        <a:xfrm>
          <a:off x="6048375" y="0"/>
          <a:ext cx="26765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76200</xdr:rowOff>
    </xdr:from>
    <xdr:to>
      <xdr:col>4</xdr:col>
      <xdr:colOff>0</xdr:colOff>
      <xdr:row>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2E067DD-8738-4CDC-9B24-6F87FA58D9EA}"/>
            </a:ext>
          </a:extLst>
        </xdr:cNvPr>
        <xdr:cNvSpPr txBox="1">
          <a:spLocks noChangeArrowheads="1"/>
        </xdr:cNvSpPr>
      </xdr:nvSpPr>
      <xdr:spPr bwMode="auto">
        <a:xfrm>
          <a:off x="7534275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E38D355-FC15-41AE-9CD6-9638C81584B6}"/>
            </a:ext>
          </a:extLst>
        </xdr:cNvPr>
        <xdr:cNvSpPr txBox="1">
          <a:spLocks noChangeArrowheads="1"/>
        </xdr:cNvSpPr>
      </xdr:nvSpPr>
      <xdr:spPr bwMode="auto">
        <a:xfrm>
          <a:off x="0" y="4962525"/>
          <a:ext cx="7534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371475</xdr:colOff>
      <xdr:row>6</xdr:row>
      <xdr:rowOff>85725</xdr:rowOff>
    </xdr:from>
    <xdr:to>
      <xdr:col>3</xdr:col>
      <xdr:colOff>1238250</xdr:colOff>
      <xdr:row>10</xdr:row>
      <xdr:rowOff>200025</xdr:rowOff>
    </xdr:to>
    <xdr:sp macro="" textlink="">
      <xdr:nvSpPr>
        <xdr:cNvPr id="4" name="Texto 19">
          <a:extLst>
            <a:ext uri="{FF2B5EF4-FFF2-40B4-BE49-F238E27FC236}">
              <a16:creationId xmlns:a16="http://schemas.microsoft.com/office/drawing/2014/main" id="{D724031D-77CB-45A0-B5D2-43808CC2F8F9}"/>
            </a:ext>
          </a:extLst>
        </xdr:cNvPr>
        <xdr:cNvSpPr txBox="1">
          <a:spLocks noChangeArrowheads="1"/>
        </xdr:cNvSpPr>
      </xdr:nvSpPr>
      <xdr:spPr bwMode="auto">
        <a:xfrm>
          <a:off x="552450" y="857250"/>
          <a:ext cx="6972300" cy="685800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 </a:t>
          </a:r>
        </a:p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2023KO LIKIDAZIOA / LIQUIDACIÓN 2023</a:t>
          </a:r>
        </a:p>
      </xdr:txBody>
    </xdr:sp>
    <xdr:clientData/>
  </xdr:twoCellAnchor>
  <xdr:twoCellAnchor>
    <xdr:from>
      <xdr:col>1</xdr:col>
      <xdr:colOff>333375</xdr:colOff>
      <xdr:row>0</xdr:row>
      <xdr:rowOff>28575</xdr:rowOff>
    </xdr:from>
    <xdr:to>
      <xdr:col>1</xdr:col>
      <xdr:colOff>2381250</xdr:colOff>
      <xdr:row>4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47FBFFF-011D-4B1B-80FF-C93BAC8CB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8575"/>
          <a:ext cx="2047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1076325</xdr:colOff>
      <xdr:row>0</xdr:row>
      <xdr:rowOff>19050</xdr:rowOff>
    </xdr:from>
    <xdr:to>
      <xdr:col>4</xdr:col>
      <xdr:colOff>885825</xdr:colOff>
      <xdr:row>4</xdr:row>
      <xdr:rowOff>85725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8DE959AE-23BA-482F-A92B-35F6575BEBD3}"/>
            </a:ext>
          </a:extLst>
        </xdr:cNvPr>
        <xdr:cNvSpPr txBox="1">
          <a:spLocks noChangeArrowheads="1"/>
        </xdr:cNvSpPr>
      </xdr:nvSpPr>
      <xdr:spPr bwMode="auto">
        <a:xfrm>
          <a:off x="6115050" y="19050"/>
          <a:ext cx="23050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0</xdr:row>
      <xdr:rowOff>95250</xdr:rowOff>
    </xdr:from>
    <xdr:to>
      <xdr:col>9</xdr:col>
      <xdr:colOff>695325</xdr:colOff>
      <xdr:row>4</xdr:row>
      <xdr:rowOff>85725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28F4CDF-E5E5-44CD-B27B-A0D721BB5D7B}"/>
            </a:ext>
          </a:extLst>
        </xdr:cNvPr>
        <xdr:cNvSpPr txBox="1">
          <a:spLocks noChangeArrowheads="1"/>
        </xdr:cNvSpPr>
      </xdr:nvSpPr>
      <xdr:spPr bwMode="auto">
        <a:xfrm>
          <a:off x="7410450" y="95250"/>
          <a:ext cx="36576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3719938B-64F9-4B83-A2FE-0766928F34F2}"/>
            </a:ext>
          </a:extLst>
        </xdr:cNvPr>
        <xdr:cNvSpPr txBox="1">
          <a:spLocks noChangeArrowheads="1"/>
        </xdr:cNvSpPr>
      </xdr:nvSpPr>
      <xdr:spPr bwMode="auto">
        <a:xfrm>
          <a:off x="0" y="5638800"/>
          <a:ext cx="13573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161925</xdr:colOff>
      <xdr:row>6</xdr:row>
      <xdr:rowOff>0</xdr:rowOff>
    </xdr:from>
    <xdr:to>
      <xdr:col>9</xdr:col>
      <xdr:colOff>638175</xdr:colOff>
      <xdr:row>9</xdr:row>
      <xdr:rowOff>76200</xdr:rowOff>
    </xdr:to>
    <xdr:sp macro="" textlink="">
      <xdr:nvSpPr>
        <xdr:cNvPr id="4" name="Texto 19">
          <a:extLst>
            <a:ext uri="{FF2B5EF4-FFF2-40B4-BE49-F238E27FC236}">
              <a16:creationId xmlns:a16="http://schemas.microsoft.com/office/drawing/2014/main" id="{C1AFC598-D533-492A-933D-CA2AC6E14BB2}"/>
            </a:ext>
          </a:extLst>
        </xdr:cNvPr>
        <xdr:cNvSpPr txBox="1">
          <a:spLocks noChangeArrowheads="1"/>
        </xdr:cNvSpPr>
      </xdr:nvSpPr>
      <xdr:spPr bwMode="auto">
        <a:xfrm>
          <a:off x="390525" y="866775"/>
          <a:ext cx="10620375" cy="56197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AURREKONTU EGONKORTASUNA SEC / ESTABILIDAD PRESUPUESTARIA SEC </a:t>
          </a:r>
          <a:endParaRPr lang="es-ES">
            <a:effectLst/>
            <a:latin typeface="Comic Sans MS" panose="030F0702030302020204" pitchFamily="66" charset="0"/>
          </a:endParaRP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2023KO LIKIDAZIOA / LIQUIDACIÓN 2023</a:t>
          </a:r>
          <a:endParaRPr lang="es-ES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0</xdr:col>
      <xdr:colOff>76200</xdr:colOff>
      <xdr:row>0</xdr:row>
      <xdr:rowOff>28575</xdr:rowOff>
    </xdr:from>
    <xdr:to>
      <xdr:col>1</xdr:col>
      <xdr:colOff>1943100</xdr:colOff>
      <xdr:row>4</xdr:row>
      <xdr:rowOff>114300</xdr:rowOff>
    </xdr:to>
    <xdr:pic>
      <xdr:nvPicPr>
        <xdr:cNvPr id="5" name="Picture 12">
          <a:extLst>
            <a:ext uri="{FF2B5EF4-FFF2-40B4-BE49-F238E27FC236}">
              <a16:creationId xmlns:a16="http://schemas.microsoft.com/office/drawing/2014/main" id="{F9D86085-7B21-48F4-B3BF-527867C9D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2095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2F37052-E53B-43F9-9E1F-3E3B9E074570}"/>
            </a:ext>
          </a:extLst>
        </xdr:cNvPr>
        <xdr:cNvSpPr txBox="1">
          <a:spLocks noChangeArrowheads="1"/>
        </xdr:cNvSpPr>
      </xdr:nvSpPr>
      <xdr:spPr bwMode="auto">
        <a:xfrm>
          <a:off x="0" y="7972425"/>
          <a:ext cx="9896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1438275</xdr:colOff>
      <xdr:row>5</xdr:row>
      <xdr:rowOff>9525</xdr:rowOff>
    </xdr:from>
    <xdr:to>
      <xdr:col>7</xdr:col>
      <xdr:colOff>276225</xdr:colOff>
      <xdr:row>9</xdr:row>
      <xdr:rowOff>57150</xdr:rowOff>
    </xdr:to>
    <xdr:sp macro="" textlink="">
      <xdr:nvSpPr>
        <xdr:cNvPr id="3" name="Texto 19">
          <a:extLst>
            <a:ext uri="{FF2B5EF4-FFF2-40B4-BE49-F238E27FC236}">
              <a16:creationId xmlns:a16="http://schemas.microsoft.com/office/drawing/2014/main" id="{C64F5273-43A1-4A09-B426-92F3D8BA9C8C}"/>
            </a:ext>
          </a:extLst>
        </xdr:cNvPr>
        <xdr:cNvSpPr txBox="1">
          <a:spLocks noChangeArrowheads="1"/>
        </xdr:cNvSpPr>
      </xdr:nvSpPr>
      <xdr:spPr bwMode="auto">
        <a:xfrm>
          <a:off x="1762125" y="723900"/>
          <a:ext cx="6572250" cy="6191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EKS / ESTABILIDAD PRESUPUESTARIA SEC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2023KO LIKIDAZIOA / LIQUIDACIÓN 2023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1</xdr:col>
      <xdr:colOff>1819275</xdr:colOff>
      <xdr:row>4</xdr:row>
      <xdr:rowOff>133350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FE95EC14-2DE0-4870-BD4F-EFF42246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457200</xdr:colOff>
      <xdr:row>0</xdr:row>
      <xdr:rowOff>66675</xdr:rowOff>
    </xdr:from>
    <xdr:to>
      <xdr:col>9</xdr:col>
      <xdr:colOff>47625</xdr:colOff>
      <xdr:row>4</xdr:row>
      <xdr:rowOff>133350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58DF065E-DC29-41C8-B66E-543EF8061A14}"/>
            </a:ext>
          </a:extLst>
        </xdr:cNvPr>
        <xdr:cNvSpPr txBox="1">
          <a:spLocks noChangeArrowheads="1"/>
        </xdr:cNvSpPr>
      </xdr:nvSpPr>
      <xdr:spPr bwMode="auto">
        <a:xfrm>
          <a:off x="7658100" y="66675"/>
          <a:ext cx="22860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0</xdr:row>
      <xdr:rowOff>95250</xdr:rowOff>
    </xdr:from>
    <xdr:to>
      <xdr:col>7</xdr:col>
      <xdr:colOff>857250</xdr:colOff>
      <xdr:row>5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5E8104C-1F76-426F-AAAD-BD7E7732D601}"/>
            </a:ext>
          </a:extLst>
        </xdr:cNvPr>
        <xdr:cNvSpPr txBox="1">
          <a:spLocks noChangeArrowheads="1"/>
        </xdr:cNvSpPr>
      </xdr:nvSpPr>
      <xdr:spPr bwMode="auto">
        <a:xfrm>
          <a:off x="6981825" y="95250"/>
          <a:ext cx="24479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0</xdr:row>
      <xdr:rowOff>19050</xdr:rowOff>
    </xdr:from>
    <xdr:to>
      <xdr:col>1</xdr:col>
      <xdr:colOff>1885950</xdr:colOff>
      <xdr:row>4</xdr:row>
      <xdr:rowOff>104775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34D6C626-8CDD-4F5D-83C4-E5C2AC053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1381125</xdr:colOff>
      <xdr:row>5</xdr:row>
      <xdr:rowOff>85725</xdr:rowOff>
    </xdr:from>
    <xdr:to>
      <xdr:col>6</xdr:col>
      <xdr:colOff>28575</xdr:colOff>
      <xdr:row>9</xdr:row>
      <xdr:rowOff>19050</xdr:rowOff>
    </xdr:to>
    <xdr:sp macro="" textlink="">
      <xdr:nvSpPr>
        <xdr:cNvPr id="4" name="Texto 19">
          <a:extLst>
            <a:ext uri="{FF2B5EF4-FFF2-40B4-BE49-F238E27FC236}">
              <a16:creationId xmlns:a16="http://schemas.microsoft.com/office/drawing/2014/main" id="{17085532-FD69-4511-A003-E45F887ACA7A}"/>
            </a:ext>
          </a:extLst>
        </xdr:cNvPr>
        <xdr:cNvSpPr txBox="1">
          <a:spLocks noChangeArrowheads="1"/>
        </xdr:cNvSpPr>
      </xdr:nvSpPr>
      <xdr:spPr bwMode="auto">
        <a:xfrm>
          <a:off x="1647825" y="800100"/>
          <a:ext cx="6105525" cy="5048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EKS / ESTABILIDAD PRESUPUESTARIA SEC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2023KO LIKIDAZIOA / LIQUIDACIÓN 2023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EVA%20DISCO%20C\ESTABILIDAD%20PRESUPUESTARIA\2023\Liquidacion%202023\2023%20-%20Estabilidad%20Pptria%20Individualizada%20LIQUIDACION.xlsx" TargetMode="External"/><Relationship Id="rId1" Type="http://schemas.openxmlformats.org/officeDocument/2006/relationships/externalLinkPath" Target="/EVA%20DISCO%20C/ESTABILIDAD%20PRESUPUESTARIA/2023/Liquidacion%202023/2023%20-%20Estabilidad%20Pptria%20Individualizada%20LIQUIDAC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VA%20DISCO%20C/XLS/Finmes12/BASEG-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Individualizado- DFA"/>
      <sheetName val="Total Individualizado-OOAA"/>
      <sheetName val="Total Consolidado DFA-OOAA"/>
      <sheetName val="Hoja4"/>
      <sheetName val="TFCIAS DFA-OOAA"/>
      <sheetName val="Total DFA-OOAA-SIN TFCIAS INTER"/>
      <sheetName val="Resumen DFA-OOAA"/>
      <sheetName val="DFA- Power"/>
      <sheetName val="IFBS- Power"/>
      <sheetName val="IFJ- Power"/>
      <sheetName val="BFA- Power"/>
      <sheetName val="Consolidado-Power"/>
      <sheetName val="Consolidado-Power Sin Tfcias In"/>
      <sheetName val="Resumen SEC Power"/>
      <sheetName val="Total Individualizado-SSPP"/>
      <sheetName val="Total Individualizado-Fundacion"/>
      <sheetName val="Total Consolidado"/>
      <sheetName val="Total Consolidado-Sin Tfcias In"/>
      <sheetName val="Resumen"/>
      <sheetName val="TOTALES CAPITULOS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BASEG-I"/>
      <sheetName val="&quot;D&quot; y &quot;O&quot;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6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4.bin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1809-15AA-42A5-AC5C-1CA837845AED}">
  <sheetPr>
    <pageSetUpPr fitToPage="1"/>
  </sheetPr>
  <dimension ref="B1:J35"/>
  <sheetViews>
    <sheetView showGridLines="0" showZeros="0" tabSelected="1" workbookViewId="0">
      <selection activeCell="C16" sqref="C16"/>
    </sheetView>
  </sheetViews>
  <sheetFormatPr baseColWidth="10" defaultColWidth="11.42578125" defaultRowHeight="12.75" x14ac:dyDescent="0.2"/>
  <cols>
    <col min="1" max="1" width="1.140625" style="259" customWidth="1"/>
    <col min="2" max="2" width="1.7109375" style="259" customWidth="1"/>
    <col min="3" max="3" width="59.5703125" style="259" customWidth="1"/>
    <col min="4" max="4" width="16.85546875" style="259" customWidth="1"/>
    <col min="5" max="5" width="16" style="259" customWidth="1"/>
    <col min="6" max="6" width="15.42578125" style="259" customWidth="1"/>
    <col min="7" max="7" width="15" style="259" customWidth="1"/>
    <col min="8" max="8" width="16.42578125" style="259" customWidth="1"/>
    <col min="9" max="9" width="1.7109375" style="259" customWidth="1"/>
    <col min="10" max="10" width="18.42578125" style="259" bestFit="1" customWidth="1"/>
    <col min="11" max="16384" width="11.42578125" style="259"/>
  </cols>
  <sheetData>
    <row r="1" spans="2:10" s="253" customFormat="1" ht="55.5" customHeight="1" x14ac:dyDescent="0.2">
      <c r="B1" s="252"/>
    </row>
    <row r="2" spans="2:10" s="256" customFormat="1" ht="22.5" customHeight="1" x14ac:dyDescent="0.2">
      <c r="B2" s="254"/>
      <c r="C2" s="255"/>
      <c r="D2" s="255"/>
      <c r="E2" s="255"/>
      <c r="F2" s="255"/>
      <c r="G2" s="255"/>
      <c r="H2" s="255"/>
    </row>
    <row r="3" spans="2:10" s="256" customFormat="1" x14ac:dyDescent="0.2">
      <c r="B3" s="254"/>
      <c r="C3" s="255"/>
      <c r="D3" s="255"/>
      <c r="E3" s="255"/>
      <c r="F3" s="255"/>
      <c r="G3" s="255"/>
      <c r="H3" s="255"/>
    </row>
    <row r="4" spans="2:10" s="256" customFormat="1" x14ac:dyDescent="0.2">
      <c r="B4" s="254"/>
      <c r="C4" s="255"/>
      <c r="D4" s="255"/>
      <c r="E4" s="255"/>
      <c r="F4" s="255"/>
      <c r="G4" s="255"/>
      <c r="H4" s="255"/>
    </row>
    <row r="5" spans="2:10" s="256" customFormat="1" x14ac:dyDescent="0.2">
      <c r="B5" s="254"/>
      <c r="C5" s="255"/>
      <c r="D5" s="255"/>
      <c r="E5" s="255"/>
      <c r="F5" s="255"/>
      <c r="G5" s="255"/>
      <c r="H5" s="255"/>
    </row>
    <row r="6" spans="2:10" s="256" customFormat="1" x14ac:dyDescent="0.2">
      <c r="B6" s="254"/>
      <c r="C6" s="255"/>
      <c r="D6" s="255"/>
      <c r="E6" s="255"/>
      <c r="F6" s="255"/>
      <c r="G6" s="255"/>
      <c r="H6" s="255"/>
    </row>
    <row r="7" spans="2:10" s="256" customFormat="1" x14ac:dyDescent="0.2">
      <c r="B7" s="254"/>
      <c r="C7" s="255"/>
      <c r="D7" s="255"/>
      <c r="E7" s="255"/>
      <c r="F7" s="255"/>
      <c r="G7" s="255"/>
      <c r="H7" s="255"/>
    </row>
    <row r="8" spans="2:10" s="256" customFormat="1" x14ac:dyDescent="0.2">
      <c r="B8" s="254"/>
      <c r="C8" s="255"/>
      <c r="D8" s="255"/>
      <c r="E8" s="255"/>
      <c r="F8" s="255"/>
      <c r="G8" s="255"/>
      <c r="H8" s="255"/>
    </row>
    <row r="9" spans="2:10" s="256" customFormat="1" x14ac:dyDescent="0.2">
      <c r="B9" s="254"/>
      <c r="C9" s="255"/>
      <c r="D9" s="255"/>
      <c r="E9" s="255"/>
      <c r="F9" s="255"/>
      <c r="G9" s="255"/>
      <c r="H9" s="255"/>
    </row>
    <row r="10" spans="2:10" s="256" customFormat="1" ht="14.25" customHeight="1" x14ac:dyDescent="0.2">
      <c r="B10" s="254"/>
      <c r="C10" s="255"/>
      <c r="D10" s="255"/>
      <c r="E10" s="255"/>
      <c r="F10" s="255"/>
      <c r="G10" s="255"/>
      <c r="H10" s="255"/>
    </row>
    <row r="11" spans="2:10" s="256" customFormat="1" ht="10.5" customHeight="1" x14ac:dyDescent="0.2">
      <c r="B11" s="254"/>
      <c r="C11" s="255"/>
      <c r="D11" s="255"/>
      <c r="E11" s="255"/>
      <c r="F11" s="255"/>
      <c r="G11" s="255"/>
      <c r="H11" s="255"/>
    </row>
    <row r="12" spans="2:10" ht="39" x14ac:dyDescent="0.2">
      <c r="B12" s="257" t="s">
        <v>85</v>
      </c>
      <c r="C12" s="258"/>
      <c r="D12" s="258"/>
      <c r="E12" s="258"/>
      <c r="F12" s="258"/>
      <c r="G12" s="258"/>
      <c r="H12" s="258"/>
    </row>
    <row r="13" spans="2:10" x14ac:dyDescent="0.2">
      <c r="D13" s="260"/>
      <c r="E13" s="260"/>
      <c r="F13" s="260"/>
      <c r="G13" s="260"/>
      <c r="H13" s="261">
        <v>0</v>
      </c>
    </row>
    <row r="14" spans="2:10" s="266" customFormat="1" ht="86.25" customHeight="1" x14ac:dyDescent="0.2">
      <c r="B14" s="262"/>
      <c r="C14" s="263" t="s">
        <v>86</v>
      </c>
      <c r="D14" s="264" t="s">
        <v>87</v>
      </c>
      <c r="E14" s="264" t="s">
        <v>88</v>
      </c>
      <c r="F14" s="264" t="s">
        <v>89</v>
      </c>
      <c r="G14" s="264" t="s">
        <v>90</v>
      </c>
      <c r="H14" s="265" t="s">
        <v>91</v>
      </c>
    </row>
    <row r="15" spans="2:10" s="271" customFormat="1" ht="20.100000000000001" customHeight="1" x14ac:dyDescent="0.2">
      <c r="B15" s="267"/>
      <c r="C15" s="268" t="s">
        <v>92</v>
      </c>
      <c r="D15" s="269">
        <v>3025603211.79</v>
      </c>
      <c r="E15" s="269">
        <v>2954971101.8699999</v>
      </c>
      <c r="F15" s="269">
        <v>-75188231.499999925</v>
      </c>
      <c r="G15" s="269"/>
      <c r="H15" s="270">
        <f>ROUND((+D15-E15+F15+G15),2)</f>
        <v>-4556121.58</v>
      </c>
      <c r="J15" s="272"/>
    </row>
    <row r="16" spans="2:10" s="271" customFormat="1" ht="20.100000000000001" customHeight="1" x14ac:dyDescent="0.2">
      <c r="B16" s="267"/>
      <c r="C16" s="268" t="s">
        <v>93</v>
      </c>
      <c r="D16" s="269">
        <v>239543876.43000004</v>
      </c>
      <c r="E16" s="269">
        <v>238868723.91</v>
      </c>
      <c r="F16" s="269">
        <v>-1191025.1399999969</v>
      </c>
      <c r="G16" s="269"/>
      <c r="H16" s="270">
        <f t="shared" ref="H16:H29" si="0">ROUND((+D16-E16+F16+G16),2)</f>
        <v>-515872.62</v>
      </c>
      <c r="J16" s="273"/>
    </row>
    <row r="17" spans="2:10" s="271" customFormat="1" ht="20.100000000000001" customHeight="1" x14ac:dyDescent="0.2">
      <c r="B17" s="267"/>
      <c r="C17" s="268" t="s">
        <v>94</v>
      </c>
      <c r="D17" s="269">
        <v>6947847.0200000005</v>
      </c>
      <c r="E17" s="269">
        <v>6963617.0199999996</v>
      </c>
      <c r="F17" s="269">
        <v>-9913.7200000002049</v>
      </c>
      <c r="G17" s="269"/>
      <c r="H17" s="270">
        <f t="shared" si="0"/>
        <v>-25683.72</v>
      </c>
      <c r="J17" s="273"/>
    </row>
    <row r="18" spans="2:10" s="271" customFormat="1" ht="20.100000000000001" customHeight="1" x14ac:dyDescent="0.2">
      <c r="B18" s="267"/>
      <c r="C18" s="268" t="s">
        <v>95</v>
      </c>
      <c r="D18" s="269">
        <v>15674232.359999999</v>
      </c>
      <c r="E18" s="269">
        <v>15675101.23</v>
      </c>
      <c r="F18" s="269">
        <v>-91696.12</v>
      </c>
      <c r="G18" s="269"/>
      <c r="H18" s="270">
        <f t="shared" si="0"/>
        <v>-92564.99</v>
      </c>
      <c r="J18" s="273"/>
    </row>
    <row r="19" spans="2:10" s="271" customFormat="1" ht="20.100000000000001" customHeight="1" x14ac:dyDescent="0.2">
      <c r="B19" s="274"/>
      <c r="C19" s="275" t="s">
        <v>96</v>
      </c>
      <c r="D19" s="276">
        <v>3610333.28</v>
      </c>
      <c r="E19" s="276">
        <v>2484051.21</v>
      </c>
      <c r="F19" s="276"/>
      <c r="G19" s="276"/>
      <c r="H19" s="270">
        <f t="shared" si="0"/>
        <v>1126282.07</v>
      </c>
      <c r="J19" s="273"/>
    </row>
    <row r="20" spans="2:10" s="271" customFormat="1" ht="20.100000000000001" customHeight="1" x14ac:dyDescent="0.2">
      <c r="B20" s="267"/>
      <c r="C20" s="268" t="s">
        <v>97</v>
      </c>
      <c r="D20" s="269">
        <v>22415816.060000002</v>
      </c>
      <c r="E20" s="269">
        <v>21887937.030000001</v>
      </c>
      <c r="F20" s="269"/>
      <c r="G20" s="269"/>
      <c r="H20" s="270">
        <f t="shared" si="0"/>
        <v>527879.03</v>
      </c>
      <c r="J20" s="273"/>
    </row>
    <row r="21" spans="2:10" s="271" customFormat="1" ht="20.100000000000001" customHeight="1" x14ac:dyDescent="0.2">
      <c r="B21" s="267"/>
      <c r="C21" s="268" t="s">
        <v>98</v>
      </c>
      <c r="D21" s="269">
        <v>23802593.169999998</v>
      </c>
      <c r="E21" s="269">
        <v>23162740.839999996</v>
      </c>
      <c r="F21" s="269"/>
      <c r="G21" s="269"/>
      <c r="H21" s="270">
        <f t="shared" si="0"/>
        <v>639852.32999999996</v>
      </c>
      <c r="J21" s="273"/>
    </row>
    <row r="22" spans="2:10" s="271" customFormat="1" ht="20.100000000000001" customHeight="1" x14ac:dyDescent="0.2">
      <c r="B22" s="267"/>
      <c r="C22" s="268" t="s">
        <v>99</v>
      </c>
      <c r="D22" s="269">
        <v>1317261.45</v>
      </c>
      <c r="E22" s="269">
        <v>1041510.5499999999</v>
      </c>
      <c r="F22" s="269"/>
      <c r="G22" s="269"/>
      <c r="H22" s="270">
        <f t="shared" si="0"/>
        <v>275750.90000000002</v>
      </c>
      <c r="J22" s="273"/>
    </row>
    <row r="23" spans="2:10" s="271" customFormat="1" ht="20.100000000000001" customHeight="1" x14ac:dyDescent="0.2">
      <c r="B23" s="277"/>
      <c r="C23" s="268" t="s">
        <v>42</v>
      </c>
      <c r="D23" s="278">
        <v>1576481.71</v>
      </c>
      <c r="E23" s="278">
        <v>324591.37</v>
      </c>
      <c r="F23" s="278"/>
      <c r="G23" s="278"/>
      <c r="H23" s="279">
        <f>ROUND((+D23-E23+F23+G23),2)</f>
        <v>1251890.3400000001</v>
      </c>
      <c r="J23" s="273"/>
    </row>
    <row r="24" spans="2:10" s="271" customFormat="1" ht="20.100000000000001" customHeight="1" x14ac:dyDescent="0.2">
      <c r="B24" s="277"/>
      <c r="C24" s="268" t="s">
        <v>100</v>
      </c>
      <c r="D24" s="278">
        <v>2490000</v>
      </c>
      <c r="E24" s="278">
        <v>2547373.06</v>
      </c>
      <c r="F24" s="278"/>
      <c r="G24" s="278"/>
      <c r="H24" s="270">
        <f t="shared" si="0"/>
        <v>-57373.06</v>
      </c>
      <c r="J24" s="273"/>
    </row>
    <row r="25" spans="2:10" s="271" customFormat="1" ht="20.100000000000001" customHeight="1" x14ac:dyDescent="0.2">
      <c r="B25" s="277"/>
      <c r="C25" s="268" t="s">
        <v>101</v>
      </c>
      <c r="D25" s="278">
        <v>4806857.45</v>
      </c>
      <c r="E25" s="278">
        <v>4935699.29</v>
      </c>
      <c r="F25" s="278"/>
      <c r="G25" s="278"/>
      <c r="H25" s="279">
        <f t="shared" si="0"/>
        <v>-128841.84</v>
      </c>
      <c r="J25" s="273"/>
    </row>
    <row r="26" spans="2:10" s="271" customFormat="1" ht="20.100000000000001" customHeight="1" x14ac:dyDescent="0.2">
      <c r="B26" s="277"/>
      <c r="C26" s="280" t="s">
        <v>102</v>
      </c>
      <c r="D26" s="278">
        <v>2195764.92</v>
      </c>
      <c r="E26" s="278">
        <v>2145385.7400000002</v>
      </c>
      <c r="F26" s="278"/>
      <c r="G26" s="278"/>
      <c r="H26" s="279">
        <f t="shared" si="0"/>
        <v>50379.18</v>
      </c>
      <c r="J26" s="273"/>
    </row>
    <row r="27" spans="2:10" s="271" customFormat="1" ht="20.100000000000001" customHeight="1" x14ac:dyDescent="0.2">
      <c r="B27" s="277"/>
      <c r="C27" s="280" t="s">
        <v>103</v>
      </c>
      <c r="D27" s="278">
        <v>2327964.1100000003</v>
      </c>
      <c r="E27" s="278">
        <v>2420360.59</v>
      </c>
      <c r="F27" s="278"/>
      <c r="G27" s="278"/>
      <c r="H27" s="279">
        <f t="shared" si="0"/>
        <v>-92396.479999999996</v>
      </c>
      <c r="J27" s="273"/>
    </row>
    <row r="28" spans="2:10" s="271" customFormat="1" ht="20.100000000000001" customHeight="1" x14ac:dyDescent="0.2">
      <c r="B28" s="277"/>
      <c r="C28" s="268" t="s">
        <v>104</v>
      </c>
      <c r="D28" s="278">
        <v>538384.1</v>
      </c>
      <c r="E28" s="278">
        <v>573464.25</v>
      </c>
      <c r="F28" s="278"/>
      <c r="G28" s="278"/>
      <c r="H28" s="279">
        <f t="shared" si="0"/>
        <v>-35080.15</v>
      </c>
      <c r="J28" s="273"/>
    </row>
    <row r="29" spans="2:10" s="271" customFormat="1" ht="20.100000000000001" customHeight="1" thickBot="1" x14ac:dyDescent="0.25">
      <c r="B29" s="277"/>
      <c r="C29" s="280" t="s">
        <v>105</v>
      </c>
      <c r="D29" s="278">
        <v>511270.42</v>
      </c>
      <c r="E29" s="278">
        <v>531216.06000000006</v>
      </c>
      <c r="F29" s="278"/>
      <c r="G29" s="278"/>
      <c r="H29" s="279">
        <f t="shared" si="0"/>
        <v>-19945.64</v>
      </c>
      <c r="J29" s="273"/>
    </row>
    <row r="30" spans="2:10" s="271" customFormat="1" ht="45" customHeight="1" thickTop="1" thickBot="1" x14ac:dyDescent="0.25">
      <c r="B30" s="281"/>
      <c r="C30" s="282" t="s">
        <v>106</v>
      </c>
      <c r="D30" s="283">
        <f>SUM(D15:D29)</f>
        <v>3353361894.27</v>
      </c>
      <c r="E30" s="283">
        <f t="shared" ref="E30:H30" si="1">SUM(E15:E29)</f>
        <v>3278532874.02</v>
      </c>
      <c r="F30" s="283">
        <f t="shared" si="1"/>
        <v>-76480866.47999993</v>
      </c>
      <c r="G30" s="283">
        <f t="shared" si="1"/>
        <v>0</v>
      </c>
      <c r="H30" s="284">
        <f t="shared" si="1"/>
        <v>-1651846.2299999995</v>
      </c>
      <c r="J30" s="273"/>
    </row>
    <row r="31" spans="2:10" s="289" customFormat="1" ht="20.100000000000001" customHeight="1" thickTop="1" thickBot="1" x14ac:dyDescent="0.25">
      <c r="B31" s="285"/>
      <c r="C31" s="286"/>
      <c r="D31" s="287"/>
      <c r="E31" s="287"/>
      <c r="F31" s="287"/>
      <c r="G31" s="287"/>
      <c r="H31" s="288"/>
      <c r="J31" s="290"/>
    </row>
    <row r="32" spans="2:10" s="289" customFormat="1" ht="27.75" customHeight="1" thickTop="1" thickBot="1" x14ac:dyDescent="0.25">
      <c r="B32" s="291" t="s">
        <v>107</v>
      </c>
      <c r="C32" s="292"/>
      <c r="D32" s="293">
        <v>3113359153.2999997</v>
      </c>
      <c r="E32" s="293">
        <v>3068772319.1699996</v>
      </c>
      <c r="F32" s="293">
        <v>-42295860.109999582</v>
      </c>
      <c r="G32" s="293">
        <v>0</v>
      </c>
      <c r="H32" s="294">
        <f>+D32-E32+F32</f>
        <v>2290974.0200005323</v>
      </c>
      <c r="J32" s="290"/>
    </row>
    <row r="33" spans="2:8" s="295" customFormat="1" ht="15.75" thickTop="1" x14ac:dyDescent="0.25">
      <c r="C33" s="296"/>
      <c r="D33" s="297"/>
      <c r="E33" s="297"/>
      <c r="F33" s="297"/>
      <c r="G33" s="297"/>
      <c r="H33" s="297"/>
    </row>
    <row r="34" spans="2:8" s="256" customFormat="1" ht="24.95" customHeight="1" x14ac:dyDescent="0.2">
      <c r="B34" s="259"/>
      <c r="C34" s="259"/>
      <c r="D34" s="298"/>
      <c r="E34" s="298"/>
      <c r="F34" s="298"/>
      <c r="G34" s="298"/>
      <c r="H34" s="298"/>
    </row>
    <row r="35" spans="2:8" s="256" customFormat="1" ht="24.95" customHeight="1" x14ac:dyDescent="0.25">
      <c r="B35" s="259"/>
      <c r="C35" s="296"/>
      <c r="D35" s="298"/>
      <c r="E35" s="298"/>
      <c r="F35" s="298"/>
      <c r="G35" s="298"/>
      <c r="H35" s="298"/>
    </row>
  </sheetData>
  <mergeCells count="1">
    <mergeCell ref="B32:C32"/>
  </mergeCells>
  <printOptions horizontalCentered="1"/>
  <pageMargins left="0.19685039370078741" right="0.19685039370078741" top="0.19685039370078741" bottom="0.39370078740157483" header="0" footer="0.19685039370078741"/>
  <pageSetup paperSize="9" scale="90" orientation="landscape" r:id="rId1"/>
  <headerFooter alignWithMargins="0">
    <oddFooter>&amp;L&amp;"Arial,Cursiva"&amp;6&amp;F</oddFooter>
  </headerFooter>
  <customProperties>
    <customPr name="_pios_id" r:id="rId2"/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4C34-D729-4990-8973-6B4D91FF8639}">
  <dimension ref="B6:AC55"/>
  <sheetViews>
    <sheetView showGridLines="0" showZeros="0" zoomScaleNormal="100" workbookViewId="0">
      <selection activeCell="A46" sqref="A46:XFD58"/>
    </sheetView>
  </sheetViews>
  <sheetFormatPr baseColWidth="10" defaultColWidth="11.42578125" defaultRowHeight="12.75" x14ac:dyDescent="0.2"/>
  <cols>
    <col min="1" max="1" width="11.42578125" style="1"/>
    <col min="2" max="2" width="3.42578125" style="1" customWidth="1"/>
    <col min="3" max="3" width="72.85546875" style="1" customWidth="1"/>
    <col min="4" max="5" width="18.7109375" style="1" customWidth="1"/>
    <col min="6" max="6" width="12.28515625" bestFit="1" customWidth="1"/>
    <col min="7" max="7" width="13.5703125" customWidth="1"/>
    <col min="30" max="16384" width="11.42578125" style="1"/>
  </cols>
  <sheetData>
    <row r="6" spans="2:29" ht="5.0999999999999996" customHeight="1" x14ac:dyDescent="0.2"/>
    <row r="11" spans="2:29" ht="15.75" x14ac:dyDescent="0.2">
      <c r="B11" s="3" t="s">
        <v>76</v>
      </c>
      <c r="C11" s="4"/>
      <c r="D11" s="4"/>
      <c r="E11" s="4"/>
    </row>
    <row r="12" spans="2:29" ht="15.75" x14ac:dyDescent="0.2">
      <c r="B12" s="3" t="s">
        <v>77</v>
      </c>
      <c r="C12" s="4"/>
      <c r="D12" s="4"/>
      <c r="E12" s="4"/>
    </row>
    <row r="13" spans="2:29" x14ac:dyDescent="0.2">
      <c r="E13" s="6"/>
    </row>
    <row r="14" spans="2:29" ht="15" customHeight="1" x14ac:dyDescent="0.2">
      <c r="B14" s="206"/>
      <c r="C14" s="207"/>
      <c r="D14" s="208" t="s">
        <v>78</v>
      </c>
      <c r="E14" s="208"/>
    </row>
    <row r="15" spans="2:29" ht="18" customHeight="1" x14ac:dyDescent="0.2">
      <c r="B15" s="209"/>
      <c r="C15" s="210"/>
      <c r="D15" s="211">
        <v>2023</v>
      </c>
      <c r="E15" s="212">
        <v>2022</v>
      </c>
    </row>
    <row r="16" spans="2:29" s="16" customFormat="1" ht="12.95" customHeight="1" x14ac:dyDescent="0.2">
      <c r="B16" s="155">
        <v>1</v>
      </c>
      <c r="C16" s="213" t="s">
        <v>4</v>
      </c>
      <c r="D16" s="214">
        <v>1442206288.8199999</v>
      </c>
      <c r="E16" s="215">
        <v>1306296023.52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2:29" s="16" customFormat="1" ht="12.95" customHeight="1" x14ac:dyDescent="0.2">
      <c r="B17" s="161">
        <v>2</v>
      </c>
      <c r="C17" s="216" t="s">
        <v>5</v>
      </c>
      <c r="D17" s="217">
        <v>1431326045.5599999</v>
      </c>
      <c r="E17" s="218">
        <v>1419194961.3099997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2:29" s="16" customFormat="1" ht="12.95" customHeight="1" x14ac:dyDescent="0.2">
      <c r="B18" s="161">
        <v>3</v>
      </c>
      <c r="C18" s="216" t="s">
        <v>6</v>
      </c>
      <c r="D18" s="217">
        <v>94275092.499999985</v>
      </c>
      <c r="E18" s="218">
        <v>87686193.440000013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2:29" s="16" customFormat="1" ht="12.95" customHeight="1" x14ac:dyDescent="0.2">
      <c r="B19" s="161">
        <v>4</v>
      </c>
      <c r="C19" s="216" t="s">
        <v>79</v>
      </c>
      <c r="D19" s="217">
        <v>352871676.87</v>
      </c>
      <c r="E19" s="218">
        <v>272570438.32999998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2:29" s="16" customFormat="1" ht="12.95" customHeight="1" x14ac:dyDescent="0.2">
      <c r="B20" s="161">
        <v>5</v>
      </c>
      <c r="C20" s="216" t="s">
        <v>8</v>
      </c>
      <c r="D20" s="217">
        <v>9713356.4000000004</v>
      </c>
      <c r="E20" s="218">
        <v>1730665.41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2:29" s="16" customFormat="1" ht="12.95" customHeight="1" x14ac:dyDescent="0.2">
      <c r="B21" s="161">
        <v>6</v>
      </c>
      <c r="C21" s="216" t="s">
        <v>80</v>
      </c>
      <c r="D21" s="217">
        <v>610104.98</v>
      </c>
      <c r="E21" s="218">
        <v>375258.91000000003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2:29" s="16" customFormat="1" ht="12.95" customHeight="1" thickBot="1" x14ac:dyDescent="0.25">
      <c r="B22" s="22">
        <v>7</v>
      </c>
      <c r="C22" s="23" t="s">
        <v>81</v>
      </c>
      <c r="D22" s="24">
        <v>22359329.140000001</v>
      </c>
      <c r="E22" s="219">
        <v>25505612.379999999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2:29" s="223" customFormat="1" ht="20.100000000000001" customHeight="1" thickTop="1" thickBot="1" x14ac:dyDescent="0.25">
      <c r="B23" s="220" t="s">
        <v>11</v>
      </c>
      <c r="C23" s="221"/>
      <c r="D23" s="28">
        <f>SUM(D16:D22)</f>
        <v>3353361894.27</v>
      </c>
      <c r="E23" s="222">
        <f>SUM(E16:E22)</f>
        <v>3113359153.2999997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2:29" s="16" customFormat="1" ht="12.95" customHeight="1" thickTop="1" x14ac:dyDescent="0.2">
      <c r="B24" s="173">
        <v>1</v>
      </c>
      <c r="C24" s="224" t="s">
        <v>12</v>
      </c>
      <c r="D24" s="225">
        <v>208928119.46999997</v>
      </c>
      <c r="E24" s="226">
        <v>201849152.24000004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2:29" s="16" customFormat="1" ht="12.95" customHeight="1" x14ac:dyDescent="0.2">
      <c r="B25" s="161">
        <v>2</v>
      </c>
      <c r="C25" s="216" t="s">
        <v>13</v>
      </c>
      <c r="D25" s="217">
        <v>197698781.11000001</v>
      </c>
      <c r="E25" s="218">
        <v>171930682.01000002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2:29" s="16" customFormat="1" ht="12.95" customHeight="1" x14ac:dyDescent="0.2">
      <c r="B26" s="161">
        <v>3</v>
      </c>
      <c r="C26" s="216" t="s">
        <v>14</v>
      </c>
      <c r="D26" s="217">
        <v>11807732.629999997</v>
      </c>
      <c r="E26" s="218">
        <v>8570218.9300000016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2:29" s="16" customFormat="1" ht="12.95" customHeight="1" x14ac:dyDescent="0.2">
      <c r="B27" s="161">
        <v>4</v>
      </c>
      <c r="C27" s="216" t="s">
        <v>82</v>
      </c>
      <c r="D27" s="217">
        <v>2750093185.6099997</v>
      </c>
      <c r="E27" s="218">
        <v>2588111856.9299998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2:29" s="16" customFormat="1" ht="12.95" customHeight="1" x14ac:dyDescent="0.2">
      <c r="B28" s="161">
        <v>6</v>
      </c>
      <c r="C28" s="216" t="s">
        <v>15</v>
      </c>
      <c r="D28" s="217">
        <v>68539639.959999979</v>
      </c>
      <c r="E28" s="218">
        <v>53769399.07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2:29" s="16" customFormat="1" ht="12.95" customHeight="1" thickBot="1" x14ac:dyDescent="0.25">
      <c r="B29" s="22">
        <v>7</v>
      </c>
      <c r="C29" s="23" t="s">
        <v>81</v>
      </c>
      <c r="D29" s="24">
        <v>41465415.24000001</v>
      </c>
      <c r="E29" s="219">
        <v>44541009.990000002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2:29" s="223" customFormat="1" ht="20.100000000000001" customHeight="1" thickTop="1" thickBot="1" x14ac:dyDescent="0.25">
      <c r="B30" s="227" t="s">
        <v>16</v>
      </c>
      <c r="C30" s="228"/>
      <c r="D30" s="38">
        <f>SUM(D24:D29)</f>
        <v>3278532874.0199995</v>
      </c>
      <c r="E30" s="229">
        <f>SUM(E24:E29)</f>
        <v>3068772319.1699996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2:29" s="223" customFormat="1" ht="21.95" customHeight="1" thickTop="1" thickBot="1" x14ac:dyDescent="0.25">
      <c r="B31" s="230" t="s">
        <v>17</v>
      </c>
      <c r="C31" s="231"/>
      <c r="D31" s="232">
        <f>+D23-D30</f>
        <v>74829020.250000477</v>
      </c>
      <c r="E31" s="233">
        <f>+E23-E30</f>
        <v>44586834.130000114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2:29" ht="18" customHeight="1" thickTop="1" x14ac:dyDescent="0.2">
      <c r="B32" s="44" t="s">
        <v>18</v>
      </c>
      <c r="C32" s="45"/>
      <c r="D32" s="46"/>
      <c r="E32" s="234"/>
    </row>
    <row r="33" spans="2:29" s="16" customFormat="1" ht="12.95" customHeight="1" x14ac:dyDescent="0.2">
      <c r="B33" s="235" t="s">
        <v>19</v>
      </c>
      <c r="C33" s="213"/>
      <c r="D33" s="214">
        <f>+'Total Individualizado- DFA'!C32+'Total Individualizado-OOAA'!F33</f>
        <v>-21998619.620000124</v>
      </c>
      <c r="E33" s="215">
        <v>-990018.87999939919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2:29" s="16" customFormat="1" ht="12.95" customHeight="1" x14ac:dyDescent="0.2">
      <c r="B34" s="236" t="s">
        <v>20</v>
      </c>
      <c r="C34" s="216"/>
      <c r="D34" s="217">
        <f>+'Total Individualizado- DFA'!C33+'Total Individualizado-OOAA'!F34</f>
        <v>-20343323.7099998</v>
      </c>
      <c r="E34" s="218">
        <v>-6483837.3100001812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2:29" s="16" customFormat="1" ht="12.95" customHeight="1" x14ac:dyDescent="0.2">
      <c r="B35" s="236" t="s">
        <v>21</v>
      </c>
      <c r="C35" s="216"/>
      <c r="D35" s="217">
        <f>+'Total Individualizado- DFA'!C34+'Total Individualizado-OOAA'!F35</f>
        <v>-8513480.929999996</v>
      </c>
      <c r="E35" s="218">
        <v>-5616024.4700000044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2:29" s="16" customFormat="1" ht="12.95" hidden="1" customHeight="1" x14ac:dyDescent="0.2">
      <c r="B36" s="236" t="s">
        <v>22</v>
      </c>
      <c r="C36" s="237"/>
      <c r="D36" s="217">
        <f>+'Total Individualizado- DFA'!C35+'Total Individualizado-OOAA'!F36</f>
        <v>0</v>
      </c>
      <c r="E36" s="218">
        <v>0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2:29" s="16" customFormat="1" ht="12.95" customHeight="1" x14ac:dyDescent="0.2">
      <c r="B37" s="236" t="s">
        <v>23</v>
      </c>
      <c r="C37" s="216"/>
      <c r="D37" s="217">
        <f>+'Total Individualizado- DFA'!C36+'Total Individualizado-OOAA'!F37</f>
        <v>0</v>
      </c>
      <c r="E37" s="218">
        <v>26694.81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2:29" s="16" customFormat="1" ht="12.95" customHeight="1" x14ac:dyDescent="0.2">
      <c r="B38" s="236" t="s">
        <v>24</v>
      </c>
      <c r="C38" s="237"/>
      <c r="D38" s="217">
        <f>+'Total Individualizado- DFA'!C37+'Total Individualizado-OOAA'!F38</f>
        <v>-2926847</v>
      </c>
      <c r="E38" s="218">
        <v>-2724408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2:29" s="16" customFormat="1" ht="12.95" customHeight="1" x14ac:dyDescent="0.2">
      <c r="B39" s="236" t="s">
        <v>25</v>
      </c>
      <c r="C39" s="51" t="s">
        <v>25</v>
      </c>
      <c r="D39" s="217">
        <f>+'Total Individualizado- DFA'!C38+'Total Individualizado-OOAA'!F40</f>
        <v>-8955033.629999999</v>
      </c>
      <c r="E39" s="218">
        <v>-8453874.629999999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2:29" s="16" customFormat="1" ht="12.95" customHeight="1" thickBot="1" x14ac:dyDescent="0.25">
      <c r="B40" s="52" t="s">
        <v>83</v>
      </c>
      <c r="D40" s="24">
        <f>+'Total Individualizado- DFA'!C39</f>
        <v>-13743561.590000002</v>
      </c>
      <c r="E40" s="219">
        <v>-18054391.630000003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2:29" s="223" customFormat="1" ht="20.100000000000001" customHeight="1" thickTop="1" thickBot="1" x14ac:dyDescent="0.25">
      <c r="B41" s="238" t="s">
        <v>27</v>
      </c>
      <c r="C41" s="239"/>
      <c r="D41" s="55">
        <f>SUM(D33:D40)</f>
        <v>-76480866.479999915</v>
      </c>
      <c r="E41" s="240">
        <f>SUM(E33:E40)</f>
        <v>-42295860.109999582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2:29" s="223" customFormat="1" ht="15" customHeight="1" thickTop="1" thickBot="1" x14ac:dyDescent="0.25">
      <c r="B42" s="241"/>
      <c r="C42" s="242"/>
      <c r="D42" s="243"/>
      <c r="E42" s="244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2:29" ht="33.75" customHeight="1" thickTop="1" x14ac:dyDescent="0.2">
      <c r="B43" s="245" t="s">
        <v>28</v>
      </c>
      <c r="C43" s="246"/>
      <c r="D43" s="247">
        <f>+D31+D41</f>
        <v>-1651846.2299994379</v>
      </c>
      <c r="E43" s="248">
        <f>+E31+E41</f>
        <v>2290974.0200005323</v>
      </c>
    </row>
    <row r="44" spans="2:29" ht="5.0999999999999996" customHeight="1" x14ac:dyDescent="0.2"/>
    <row r="45" spans="2:29" x14ac:dyDescent="0.2">
      <c r="D45" s="65"/>
    </row>
    <row r="46" spans="2:29" x14ac:dyDescent="0.2">
      <c r="D46" s="249"/>
      <c r="E46" s="249"/>
    </row>
    <row r="47" spans="2:29" x14ac:dyDescent="0.2">
      <c r="D47" s="7"/>
    </row>
    <row r="48" spans="2:29" x14ac:dyDescent="0.2">
      <c r="D48" s="7"/>
      <c r="E48" s="65"/>
    </row>
    <row r="49" spans="3:5" x14ac:dyDescent="0.2">
      <c r="C49" s="250"/>
      <c r="D49" s="7"/>
    </row>
    <row r="50" spans="3:5" x14ac:dyDescent="0.2">
      <c r="C50" s="250"/>
      <c r="D50" s="7"/>
      <c r="E50" s="65"/>
    </row>
    <row r="51" spans="3:5" x14ac:dyDescent="0.2">
      <c r="C51" s="250"/>
      <c r="D51" s="7"/>
    </row>
    <row r="52" spans="3:5" x14ac:dyDescent="0.2">
      <c r="C52" s="250"/>
      <c r="D52" s="7"/>
    </row>
    <row r="53" spans="3:5" x14ac:dyDescent="0.2">
      <c r="D53" s="251"/>
    </row>
    <row r="55" spans="3:5" x14ac:dyDescent="0.2">
      <c r="D55" s="251"/>
      <c r="E55" s="65"/>
    </row>
  </sheetData>
  <printOptions horizontalCentered="1"/>
  <pageMargins left="0" right="0" top="0.19685039370078741" bottom="0" header="0" footer="0.19685039370078741"/>
  <pageSetup paperSize="9" scale="95" orientation="landscape" r:id="rId1"/>
  <headerFooter alignWithMargins="0">
    <oddFooter>&amp;R&amp;"Arial,Cursiva"&amp;6&amp;F &amp;A</oddFooter>
  </headerFooter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6551-791E-413A-80CA-8BBB124274C7}">
  <dimension ref="B6:K55"/>
  <sheetViews>
    <sheetView showGridLines="0" showZeros="0" zoomScaleNormal="100" workbookViewId="0">
      <selection activeCell="A46" sqref="A46:XFD52"/>
    </sheetView>
  </sheetViews>
  <sheetFormatPr baseColWidth="10" defaultColWidth="11.42578125" defaultRowHeight="12.75" x14ac:dyDescent="0.2"/>
  <cols>
    <col min="1" max="1" width="11.42578125" style="1"/>
    <col min="2" max="2" width="3.42578125" style="1" customWidth="1"/>
    <col min="3" max="3" width="72.85546875" style="1" customWidth="1"/>
    <col min="4" max="5" width="18.7109375" style="1" customWidth="1"/>
    <col min="6" max="6" width="12.28515625" bestFit="1" customWidth="1"/>
    <col min="7" max="7" width="13.5703125" customWidth="1"/>
    <col min="8" max="8" width="15.140625" customWidth="1"/>
    <col min="12" max="16384" width="11.42578125" style="1"/>
  </cols>
  <sheetData>
    <row r="6" spans="2:11" ht="5.0999999999999996" customHeight="1" x14ac:dyDescent="0.2"/>
    <row r="11" spans="2:11" ht="15.75" x14ac:dyDescent="0.2">
      <c r="B11" s="3" t="s">
        <v>76</v>
      </c>
      <c r="C11" s="4"/>
      <c r="D11" s="4"/>
      <c r="E11" s="4"/>
    </row>
    <row r="12" spans="2:11" ht="15.75" x14ac:dyDescent="0.2">
      <c r="B12" s="3" t="s">
        <v>84</v>
      </c>
      <c r="C12" s="4"/>
      <c r="D12" s="4"/>
      <c r="E12" s="4"/>
    </row>
    <row r="13" spans="2:11" x14ac:dyDescent="0.2">
      <c r="E13" s="6"/>
    </row>
    <row r="14" spans="2:11" ht="15" customHeight="1" x14ac:dyDescent="0.2">
      <c r="B14" s="206"/>
      <c r="C14" s="207"/>
      <c r="D14" s="208" t="s">
        <v>78</v>
      </c>
      <c r="E14" s="208"/>
    </row>
    <row r="15" spans="2:11" ht="18" customHeight="1" x14ac:dyDescent="0.2">
      <c r="B15" s="209"/>
      <c r="C15" s="210"/>
      <c r="D15" s="211">
        <v>2023</v>
      </c>
      <c r="E15" s="212">
        <v>2022</v>
      </c>
    </row>
    <row r="16" spans="2:11" s="16" customFormat="1" ht="12.95" customHeight="1" x14ac:dyDescent="0.2">
      <c r="B16" s="155">
        <v>1</v>
      </c>
      <c r="C16" s="213" t="s">
        <v>4</v>
      </c>
      <c r="D16" s="214">
        <v>1442206288.8199999</v>
      </c>
      <c r="E16" s="215">
        <v>1306296023.52</v>
      </c>
      <c r="F16"/>
      <c r="G16"/>
      <c r="H16"/>
      <c r="I16"/>
      <c r="J16"/>
      <c r="K16"/>
    </row>
    <row r="17" spans="2:11" s="16" customFormat="1" ht="12.95" customHeight="1" x14ac:dyDescent="0.2">
      <c r="B17" s="161">
        <v>2</v>
      </c>
      <c r="C17" s="216" t="s">
        <v>5</v>
      </c>
      <c r="D17" s="217">
        <v>1431326045.5599999</v>
      </c>
      <c r="E17" s="218">
        <v>1419194961.3099997</v>
      </c>
      <c r="F17"/>
      <c r="G17"/>
      <c r="H17"/>
      <c r="I17"/>
      <c r="J17"/>
      <c r="K17"/>
    </row>
    <row r="18" spans="2:11" s="16" customFormat="1" ht="12.95" customHeight="1" x14ac:dyDescent="0.2">
      <c r="B18" s="161">
        <v>3</v>
      </c>
      <c r="C18" s="216" t="s">
        <v>6</v>
      </c>
      <c r="D18" s="217">
        <v>62803399.159999989</v>
      </c>
      <c r="E18" s="218">
        <v>61622270.970000014</v>
      </c>
      <c r="F18"/>
      <c r="G18"/>
      <c r="H18"/>
      <c r="I18"/>
      <c r="J18"/>
      <c r="K18"/>
    </row>
    <row r="19" spans="2:11" s="16" customFormat="1" ht="12.95" customHeight="1" x14ac:dyDescent="0.2">
      <c r="B19" s="161">
        <v>4</v>
      </c>
      <c r="C19" s="216" t="s">
        <v>79</v>
      </c>
      <c r="D19" s="217">
        <v>133751997.87</v>
      </c>
      <c r="E19" s="218">
        <v>73504619.280000001</v>
      </c>
      <c r="F19"/>
      <c r="G19"/>
      <c r="H19"/>
      <c r="I19"/>
      <c r="J19"/>
      <c r="K19"/>
    </row>
    <row r="20" spans="2:11" s="16" customFormat="1" ht="12.95" customHeight="1" x14ac:dyDescent="0.2">
      <c r="B20" s="161">
        <v>5</v>
      </c>
      <c r="C20" s="216" t="s">
        <v>8</v>
      </c>
      <c r="D20" s="217">
        <v>9713356.4000000004</v>
      </c>
      <c r="E20" s="218">
        <v>1730665.41</v>
      </c>
      <c r="F20"/>
      <c r="G20"/>
      <c r="H20"/>
      <c r="I20"/>
      <c r="J20"/>
      <c r="K20"/>
    </row>
    <row r="21" spans="2:11" s="16" customFormat="1" ht="12.95" customHeight="1" x14ac:dyDescent="0.2">
      <c r="B21" s="161">
        <v>6</v>
      </c>
      <c r="C21" s="216" t="s">
        <v>80</v>
      </c>
      <c r="D21" s="217">
        <v>610104.98</v>
      </c>
      <c r="E21" s="218">
        <v>312693.11000000004</v>
      </c>
      <c r="F21"/>
      <c r="G21"/>
      <c r="H21"/>
      <c r="I21"/>
      <c r="J21"/>
      <c r="K21"/>
    </row>
    <row r="22" spans="2:11" s="16" customFormat="1" ht="12.95" customHeight="1" thickBot="1" x14ac:dyDescent="0.25">
      <c r="B22" s="22">
        <v>7</v>
      </c>
      <c r="C22" s="23" t="s">
        <v>81</v>
      </c>
      <c r="D22" s="24">
        <v>15669291.52</v>
      </c>
      <c r="E22" s="219">
        <v>17369108.43</v>
      </c>
      <c r="F22"/>
      <c r="G22"/>
      <c r="H22"/>
      <c r="I22"/>
      <c r="J22"/>
      <c r="K22"/>
    </row>
    <row r="23" spans="2:11" s="223" customFormat="1" ht="20.100000000000001" customHeight="1" thickTop="1" thickBot="1" x14ac:dyDescent="0.25">
      <c r="B23" s="220" t="s">
        <v>11</v>
      </c>
      <c r="C23" s="221"/>
      <c r="D23" s="28">
        <f>SUM(D16:D22)</f>
        <v>3096080484.3099999</v>
      </c>
      <c r="E23" s="222">
        <f>SUM(E16:E22)</f>
        <v>2880030342.0299997</v>
      </c>
      <c r="F23"/>
      <c r="G23"/>
      <c r="H23"/>
      <c r="I23"/>
      <c r="J23"/>
      <c r="K23"/>
    </row>
    <row r="24" spans="2:11" s="16" customFormat="1" ht="12.95" customHeight="1" thickTop="1" x14ac:dyDescent="0.2">
      <c r="B24" s="173">
        <v>1</v>
      </c>
      <c r="C24" s="224" t="s">
        <v>12</v>
      </c>
      <c r="D24" s="225">
        <v>208928119.46999997</v>
      </c>
      <c r="E24" s="226">
        <v>201849152.24000004</v>
      </c>
      <c r="F24"/>
      <c r="G24"/>
      <c r="H24"/>
      <c r="I24"/>
      <c r="J24"/>
      <c r="K24"/>
    </row>
    <row r="25" spans="2:11" s="16" customFormat="1" ht="12.95" customHeight="1" x14ac:dyDescent="0.2">
      <c r="B25" s="161">
        <v>2</v>
      </c>
      <c r="C25" s="216" t="s">
        <v>13</v>
      </c>
      <c r="D25" s="217">
        <v>185764987.89000002</v>
      </c>
      <c r="E25" s="218">
        <v>161448837.25000003</v>
      </c>
      <c r="F25"/>
      <c r="G25"/>
      <c r="H25"/>
      <c r="I25"/>
      <c r="J25"/>
      <c r="K25"/>
    </row>
    <row r="26" spans="2:11" s="16" customFormat="1" ht="12.95" customHeight="1" x14ac:dyDescent="0.2">
      <c r="B26" s="161">
        <v>3</v>
      </c>
      <c r="C26" s="216" t="s">
        <v>14</v>
      </c>
      <c r="D26" s="217">
        <v>11807732.629999997</v>
      </c>
      <c r="E26" s="218">
        <v>8570218.9300000016</v>
      </c>
      <c r="F26"/>
      <c r="G26"/>
      <c r="H26"/>
      <c r="I26"/>
      <c r="J26"/>
      <c r="K26"/>
    </row>
    <row r="27" spans="2:11" s="16" customFormat="1" ht="12.95" customHeight="1" x14ac:dyDescent="0.2">
      <c r="B27" s="161">
        <v>4</v>
      </c>
      <c r="C27" s="216" t="s">
        <v>82</v>
      </c>
      <c r="D27" s="217">
        <v>2530973506.6099997</v>
      </c>
      <c r="E27" s="218">
        <v>2389046037.8799996</v>
      </c>
      <c r="F27"/>
      <c r="G27"/>
      <c r="H27"/>
      <c r="I27"/>
      <c r="J27"/>
      <c r="K27"/>
    </row>
    <row r="28" spans="2:11" s="16" customFormat="1" ht="12.95" customHeight="1" x14ac:dyDescent="0.2">
      <c r="B28" s="161">
        <v>6</v>
      </c>
      <c r="C28" s="216" t="s">
        <v>15</v>
      </c>
      <c r="D28" s="217">
        <v>49001739.839999974</v>
      </c>
      <c r="E28" s="218">
        <v>38124755.560000002</v>
      </c>
      <c r="F28"/>
      <c r="G28"/>
      <c r="H28"/>
      <c r="I28"/>
      <c r="J28"/>
      <c r="K28"/>
    </row>
    <row r="29" spans="2:11" s="16" customFormat="1" ht="12.95" customHeight="1" thickBot="1" x14ac:dyDescent="0.25">
      <c r="B29" s="22">
        <v>7</v>
      </c>
      <c r="C29" s="23" t="s">
        <v>81</v>
      </c>
      <c r="D29" s="24">
        <v>34775377.620000012</v>
      </c>
      <c r="E29" s="219">
        <v>36404506.040000007</v>
      </c>
      <c r="F29"/>
      <c r="G29"/>
      <c r="H29"/>
      <c r="I29"/>
      <c r="J29"/>
      <c r="K29"/>
    </row>
    <row r="30" spans="2:11" s="223" customFormat="1" ht="20.100000000000001" customHeight="1" thickTop="1" thickBot="1" x14ac:dyDescent="0.25">
      <c r="B30" s="227" t="s">
        <v>16</v>
      </c>
      <c r="C30" s="228"/>
      <c r="D30" s="38">
        <f>SUM(D24:D29)</f>
        <v>3021251464.0599995</v>
      </c>
      <c r="E30" s="229">
        <f>SUM(E24:E29)</f>
        <v>2835443507.8999996</v>
      </c>
      <c r="F30"/>
      <c r="G30"/>
      <c r="H30"/>
      <c r="I30"/>
      <c r="J30"/>
      <c r="K30"/>
    </row>
    <row r="31" spans="2:11" s="223" customFormat="1" ht="21.95" customHeight="1" thickTop="1" thickBot="1" x14ac:dyDescent="0.25">
      <c r="B31" s="230" t="s">
        <v>17</v>
      </c>
      <c r="C31" s="231"/>
      <c r="D31" s="232">
        <f>+D23-D30</f>
        <v>74829020.250000477</v>
      </c>
      <c r="E31" s="233">
        <f>+E23-E30</f>
        <v>44586834.130000114</v>
      </c>
      <c r="F31"/>
      <c r="G31"/>
      <c r="H31"/>
      <c r="I31"/>
      <c r="J31"/>
      <c r="K31"/>
    </row>
    <row r="32" spans="2:11" ht="18" customHeight="1" thickTop="1" x14ac:dyDescent="0.2">
      <c r="B32" s="44" t="s">
        <v>18</v>
      </c>
      <c r="C32" s="45"/>
      <c r="D32" s="46"/>
      <c r="E32" s="234"/>
    </row>
    <row r="33" spans="2:11" s="16" customFormat="1" ht="12.95" customHeight="1" x14ac:dyDescent="0.2">
      <c r="B33" s="235" t="s">
        <v>19</v>
      </c>
      <c r="C33" s="213"/>
      <c r="D33" s="214">
        <v>-21998619.620000124</v>
      </c>
      <c r="E33" s="215">
        <v>-990018.87999939919</v>
      </c>
      <c r="F33"/>
      <c r="G33"/>
      <c r="H33"/>
      <c r="I33"/>
      <c r="J33"/>
      <c r="K33"/>
    </row>
    <row r="34" spans="2:11" s="16" customFormat="1" ht="12.95" customHeight="1" x14ac:dyDescent="0.2">
      <c r="B34" s="236" t="s">
        <v>20</v>
      </c>
      <c r="C34" s="216"/>
      <c r="D34" s="217">
        <v>-20343323.7099998</v>
      </c>
      <c r="E34" s="218">
        <v>-6483837.3100001812</v>
      </c>
      <c r="F34"/>
      <c r="G34"/>
      <c r="H34"/>
      <c r="I34"/>
      <c r="J34"/>
      <c r="K34"/>
    </row>
    <row r="35" spans="2:11" s="16" customFormat="1" ht="12.95" customHeight="1" x14ac:dyDescent="0.2">
      <c r="B35" s="236" t="s">
        <v>21</v>
      </c>
      <c r="C35" s="216"/>
      <c r="D35" s="217">
        <v>-8513480.929999996</v>
      </c>
      <c r="E35" s="218">
        <v>-5616024.4700000044</v>
      </c>
      <c r="F35"/>
      <c r="G35"/>
      <c r="H35"/>
      <c r="I35"/>
      <c r="J35"/>
      <c r="K35"/>
    </row>
    <row r="36" spans="2:11" s="16" customFormat="1" ht="12.95" hidden="1" customHeight="1" x14ac:dyDescent="0.2">
      <c r="B36" s="236" t="s">
        <v>22</v>
      </c>
      <c r="C36" s="237"/>
      <c r="D36" s="217">
        <v>0</v>
      </c>
      <c r="E36" s="218">
        <v>0</v>
      </c>
      <c r="F36"/>
      <c r="G36"/>
      <c r="H36"/>
      <c r="I36"/>
      <c r="J36"/>
      <c r="K36"/>
    </row>
    <row r="37" spans="2:11" s="16" customFormat="1" ht="12.95" customHeight="1" x14ac:dyDescent="0.2">
      <c r="B37" s="236" t="s">
        <v>23</v>
      </c>
      <c r="C37" s="216"/>
      <c r="D37" s="217">
        <v>0</v>
      </c>
      <c r="E37" s="218">
        <v>26694.81</v>
      </c>
      <c r="F37"/>
      <c r="G37"/>
      <c r="H37"/>
      <c r="I37"/>
      <c r="J37"/>
      <c r="K37"/>
    </row>
    <row r="38" spans="2:11" s="16" customFormat="1" ht="12.95" customHeight="1" x14ac:dyDescent="0.2">
      <c r="B38" s="236" t="s">
        <v>24</v>
      </c>
      <c r="C38" s="237"/>
      <c r="D38" s="217">
        <v>-2926847</v>
      </c>
      <c r="E38" s="218">
        <v>-2724408</v>
      </c>
      <c r="F38"/>
      <c r="G38"/>
      <c r="H38"/>
      <c r="I38"/>
      <c r="J38"/>
      <c r="K38"/>
    </row>
    <row r="39" spans="2:11" s="16" customFormat="1" ht="12.95" customHeight="1" x14ac:dyDescent="0.2">
      <c r="B39" s="236" t="s">
        <v>25</v>
      </c>
      <c r="C39" s="51" t="s">
        <v>25</v>
      </c>
      <c r="D39" s="217">
        <v>-8955033.629999999</v>
      </c>
      <c r="E39" s="218">
        <v>-8453874.629999999</v>
      </c>
      <c r="F39"/>
      <c r="G39"/>
      <c r="H39"/>
      <c r="I39"/>
      <c r="J39"/>
      <c r="K39"/>
    </row>
    <row r="40" spans="2:11" s="16" customFormat="1" ht="12.95" customHeight="1" thickBot="1" x14ac:dyDescent="0.25">
      <c r="B40" s="52" t="s">
        <v>83</v>
      </c>
      <c r="D40" s="24">
        <v>-13743561.590000002</v>
      </c>
      <c r="E40" s="219">
        <v>-18054391.630000003</v>
      </c>
      <c r="F40"/>
      <c r="G40"/>
      <c r="H40"/>
      <c r="I40"/>
      <c r="J40"/>
      <c r="K40"/>
    </row>
    <row r="41" spans="2:11" s="223" customFormat="1" ht="20.100000000000001" customHeight="1" thickTop="1" thickBot="1" x14ac:dyDescent="0.25">
      <c r="B41" s="238" t="s">
        <v>27</v>
      </c>
      <c r="C41" s="239"/>
      <c r="D41" s="55">
        <f>SUM(D33:D40)</f>
        <v>-76480866.479999915</v>
      </c>
      <c r="E41" s="240">
        <f>SUM(E33:E40)</f>
        <v>-42295860.109999582</v>
      </c>
      <c r="F41"/>
      <c r="G41"/>
      <c r="H41"/>
      <c r="I41"/>
      <c r="J41"/>
      <c r="K41"/>
    </row>
    <row r="42" spans="2:11" s="223" customFormat="1" ht="15" customHeight="1" thickTop="1" thickBot="1" x14ac:dyDescent="0.25">
      <c r="B42" s="241"/>
      <c r="C42" s="242"/>
      <c r="D42" s="243"/>
      <c r="E42" s="244"/>
      <c r="F42"/>
      <c r="G42"/>
      <c r="H42"/>
      <c r="I42"/>
      <c r="J42"/>
      <c r="K42"/>
    </row>
    <row r="43" spans="2:11" ht="33.75" customHeight="1" thickTop="1" x14ac:dyDescent="0.2">
      <c r="B43" s="245" t="s">
        <v>28</v>
      </c>
      <c r="C43" s="246"/>
      <c r="D43" s="247">
        <f>+D31+D41</f>
        <v>-1651846.2299994379</v>
      </c>
      <c r="E43" s="248">
        <f>+E31+E41</f>
        <v>2290974.0200005323</v>
      </c>
    </row>
    <row r="44" spans="2:11" ht="5.0999999999999996" customHeight="1" x14ac:dyDescent="0.2"/>
    <row r="45" spans="2:11" x14ac:dyDescent="0.2">
      <c r="D45" s="65"/>
    </row>
    <row r="46" spans="2:11" x14ac:dyDescent="0.2">
      <c r="D46" s="249"/>
      <c r="E46" s="249"/>
    </row>
    <row r="47" spans="2:11" x14ac:dyDescent="0.2">
      <c r="D47" s="7"/>
    </row>
    <row r="48" spans="2:11" x14ac:dyDescent="0.2">
      <c r="D48" s="7"/>
      <c r="E48" s="65"/>
    </row>
    <row r="49" spans="3:5" x14ac:dyDescent="0.2">
      <c r="C49" s="250"/>
      <c r="D49" s="7"/>
    </row>
    <row r="50" spans="3:5" x14ac:dyDescent="0.2">
      <c r="C50" s="250"/>
      <c r="D50" s="7"/>
      <c r="E50" s="65"/>
    </row>
    <row r="51" spans="3:5" x14ac:dyDescent="0.2">
      <c r="C51" s="250"/>
      <c r="D51" s="7"/>
    </row>
    <row r="52" spans="3:5" x14ac:dyDescent="0.2">
      <c r="C52" s="250"/>
      <c r="D52" s="7"/>
    </row>
    <row r="55" spans="3:5" x14ac:dyDescent="0.2">
      <c r="D55" s="251"/>
      <c r="E55" s="65"/>
    </row>
  </sheetData>
  <printOptions horizontalCentered="1"/>
  <pageMargins left="0" right="0" top="0.19685039370078741" bottom="0" header="0" footer="0.19685039370078741"/>
  <pageSetup paperSize="9" scale="95" orientation="landscape" r:id="rId1"/>
  <headerFooter alignWithMargins="0">
    <oddFooter>&amp;R&amp;"Arial,Cursiva"&amp;6&amp;F &amp;A</oddFooter>
  </headerFooter>
  <customProperties>
    <customPr name="_pios_id" r:id="rId2"/>
    <customPr name="EpmWorksheetKeyString_GUID" r:id="rId3"/>
  </customPropertie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49B33-9B42-44B4-A7FA-DD11FB57562E}">
  <dimension ref="A6:F53"/>
  <sheetViews>
    <sheetView showGridLines="0" showZeros="0" zoomScaleNormal="100" workbookViewId="0">
      <selection activeCell="A43" sqref="A43:E43"/>
    </sheetView>
  </sheetViews>
  <sheetFormatPr baseColWidth="10" defaultColWidth="11.42578125" defaultRowHeight="11.25" x14ac:dyDescent="0.2"/>
  <cols>
    <col min="1" max="1" width="2.7109375" style="1" customWidth="1"/>
    <col min="2" max="2" width="72.85546875" style="1" customWidth="1"/>
    <col min="3" max="4" width="18.7109375" style="1" customWidth="1"/>
    <col min="5" max="5" width="13.85546875" style="1" customWidth="1"/>
    <col min="6" max="6" width="15.5703125" style="1" bestFit="1" customWidth="1"/>
    <col min="7" max="16384" width="11.42578125" style="1"/>
  </cols>
  <sheetData>
    <row r="6" spans="1:6" ht="5.0999999999999996" customHeight="1" x14ac:dyDescent="0.2"/>
    <row r="10" spans="1:6" x14ac:dyDescent="0.2">
      <c r="F10" s="2"/>
    </row>
    <row r="11" spans="1:6" ht="23.25" customHeight="1" x14ac:dyDescent="0.2">
      <c r="A11" s="3"/>
      <c r="B11" s="4"/>
      <c r="C11" s="4"/>
      <c r="D11" s="4"/>
      <c r="E11" s="4"/>
    </row>
    <row r="12" spans="1:6" ht="15.75" x14ac:dyDescent="0.2">
      <c r="A12" s="3" t="s">
        <v>0</v>
      </c>
      <c r="B12" s="4"/>
      <c r="C12" s="4"/>
      <c r="D12" s="4"/>
      <c r="E12" s="4"/>
    </row>
    <row r="13" spans="1:6" ht="12.75" x14ac:dyDescent="0.2">
      <c r="D13" s="5"/>
      <c r="E13" s="6">
        <v>45291</v>
      </c>
      <c r="F13" s="7"/>
    </row>
    <row r="14" spans="1:6" ht="28.5" customHeight="1" x14ac:dyDescent="0.2">
      <c r="A14" s="8"/>
      <c r="B14" s="9"/>
      <c r="C14" s="10" t="s">
        <v>1</v>
      </c>
      <c r="D14" s="10" t="s">
        <v>2</v>
      </c>
      <c r="E14" s="11" t="s">
        <v>3</v>
      </c>
    </row>
    <row r="15" spans="1:6" s="16" customFormat="1" ht="12.95" customHeight="1" x14ac:dyDescent="0.2">
      <c r="A15" s="12">
        <v>1</v>
      </c>
      <c r="B15" s="13" t="s">
        <v>4</v>
      </c>
      <c r="C15" s="14">
        <v>1442206288.8199999</v>
      </c>
      <c r="D15" s="14">
        <v>1306296023.52</v>
      </c>
      <c r="E15" s="15">
        <f t="shared" ref="E15:E41" si="0">IF(ISERROR((C15-D15)/ABS(D15)),"",(C15-D15)/ABS(D15))</f>
        <v>0.10404247035351946</v>
      </c>
    </row>
    <row r="16" spans="1:6" s="16" customFormat="1" ht="12.95" customHeight="1" x14ac:dyDescent="0.2">
      <c r="A16" s="17">
        <v>2</v>
      </c>
      <c r="B16" s="18" t="s">
        <v>5</v>
      </c>
      <c r="C16" s="14">
        <v>1431326045.5599999</v>
      </c>
      <c r="D16" s="19">
        <v>1419194961.3099997</v>
      </c>
      <c r="E16" s="20">
        <f t="shared" si="0"/>
        <v>8.5478631059981644E-3</v>
      </c>
    </row>
    <row r="17" spans="1:6" s="16" customFormat="1" ht="12.95" customHeight="1" x14ac:dyDescent="0.2">
      <c r="A17" s="17">
        <v>3</v>
      </c>
      <c r="B17" s="18" t="s">
        <v>6</v>
      </c>
      <c r="C17" s="14">
        <v>21984457.300000004</v>
      </c>
      <c r="D17" s="19">
        <v>23222193.770000011</v>
      </c>
      <c r="E17" s="20">
        <f t="shared" si="0"/>
        <v>-5.3299721906506413E-2</v>
      </c>
    </row>
    <row r="18" spans="1:6" s="16" customFormat="1" ht="12.95" customHeight="1" x14ac:dyDescent="0.2">
      <c r="A18" s="17">
        <v>4</v>
      </c>
      <c r="B18" s="18" t="s">
        <v>7</v>
      </c>
      <c r="C18" s="19">
        <v>99600673.119999975</v>
      </c>
      <c r="D18" s="19">
        <v>42639856.310000017</v>
      </c>
      <c r="E18" s="20">
        <f t="shared" si="0"/>
        <v>1.3358585543976458</v>
      </c>
      <c r="F18" s="21"/>
    </row>
    <row r="19" spans="1:6" s="16" customFormat="1" ht="12.95" customHeight="1" x14ac:dyDescent="0.2">
      <c r="A19" s="17">
        <v>5</v>
      </c>
      <c r="B19" s="18" t="s">
        <v>8</v>
      </c>
      <c r="C19" s="19">
        <v>9419849.4900000002</v>
      </c>
      <c r="D19" s="19">
        <v>1615383.03</v>
      </c>
      <c r="E19" s="20">
        <f t="shared" si="0"/>
        <v>4.831341121616215</v>
      </c>
    </row>
    <row r="20" spans="1:6" s="16" customFormat="1" ht="12.95" customHeight="1" x14ac:dyDescent="0.2">
      <c r="A20" s="17">
        <v>6</v>
      </c>
      <c r="B20" s="18" t="s">
        <v>9</v>
      </c>
      <c r="C20" s="19">
        <v>610104.98</v>
      </c>
      <c r="D20" s="19">
        <v>375258.91000000003</v>
      </c>
      <c r="E20" s="20">
        <f t="shared" si="0"/>
        <v>0.62582410101868047</v>
      </c>
    </row>
    <row r="21" spans="1:6" s="16" customFormat="1" ht="12.95" customHeight="1" thickBot="1" x14ac:dyDescent="0.25">
      <c r="A21" s="22">
        <v>7</v>
      </c>
      <c r="B21" s="23" t="s">
        <v>10</v>
      </c>
      <c r="C21" s="24">
        <v>20455792.52</v>
      </c>
      <c r="D21" s="24">
        <v>20649668.43</v>
      </c>
      <c r="E21" s="25">
        <f t="shared" si="0"/>
        <v>-9.3888146755100304E-3</v>
      </c>
    </row>
    <row r="22" spans="1:6" s="31" customFormat="1" ht="20.100000000000001" customHeight="1" thickTop="1" thickBot="1" x14ac:dyDescent="0.25">
      <c r="A22" s="26" t="s">
        <v>11</v>
      </c>
      <c r="B22" s="27"/>
      <c r="C22" s="28">
        <f>SUM(C15:C21)</f>
        <v>3025603211.79</v>
      </c>
      <c r="D22" s="28">
        <f>SUM(D15:D21)</f>
        <v>2813993345.2799997</v>
      </c>
      <c r="E22" s="29">
        <f t="shared" si="0"/>
        <v>7.5199135372846629E-2</v>
      </c>
      <c r="F22" s="30"/>
    </row>
    <row r="23" spans="1:6" s="16" customFormat="1" ht="12.95" customHeight="1" thickTop="1" x14ac:dyDescent="0.2">
      <c r="A23" s="32">
        <v>1</v>
      </c>
      <c r="B23" s="33" t="s">
        <v>12</v>
      </c>
      <c r="C23" s="34">
        <v>76448875.089999989</v>
      </c>
      <c r="D23" s="34">
        <v>72181084.810000017</v>
      </c>
      <c r="E23" s="35">
        <f t="shared" si="0"/>
        <v>5.912615876076039E-2</v>
      </c>
    </row>
    <row r="24" spans="1:6" s="16" customFormat="1" ht="12.95" customHeight="1" x14ac:dyDescent="0.2">
      <c r="A24" s="17">
        <v>2</v>
      </c>
      <c r="B24" s="18" t="s">
        <v>13</v>
      </c>
      <c r="C24" s="34">
        <v>57811942.040000029</v>
      </c>
      <c r="D24" s="19">
        <v>54577409.24000001</v>
      </c>
      <c r="E24" s="20">
        <f t="shared" si="0"/>
        <v>5.9265048397156544E-2</v>
      </c>
    </row>
    <row r="25" spans="1:6" s="16" customFormat="1" ht="12.95" customHeight="1" x14ac:dyDescent="0.2">
      <c r="A25" s="17">
        <v>3</v>
      </c>
      <c r="B25" s="18" t="s">
        <v>14</v>
      </c>
      <c r="C25" s="19">
        <v>11689917.449999997</v>
      </c>
      <c r="D25" s="19">
        <v>8540400.5500000007</v>
      </c>
      <c r="E25" s="20">
        <f t="shared" si="0"/>
        <v>0.36877859317734185</v>
      </c>
    </row>
    <row r="26" spans="1:6" s="16" customFormat="1" ht="12.95" customHeight="1" x14ac:dyDescent="0.2">
      <c r="A26" s="17">
        <v>4</v>
      </c>
      <c r="B26" s="18" t="s">
        <v>7</v>
      </c>
      <c r="C26" s="19">
        <v>2702611072.6899996</v>
      </c>
      <c r="D26" s="19">
        <v>2543347988.77</v>
      </c>
      <c r="E26" s="20">
        <f t="shared" si="0"/>
        <v>6.2619462465701187E-2</v>
      </c>
    </row>
    <row r="27" spans="1:6" s="16" customFormat="1" ht="12.95" customHeight="1" x14ac:dyDescent="0.2">
      <c r="A27" s="17">
        <v>6</v>
      </c>
      <c r="B27" s="18" t="s">
        <v>15</v>
      </c>
      <c r="C27" s="19">
        <v>67543089.339999974</v>
      </c>
      <c r="D27" s="19">
        <v>52844955.07</v>
      </c>
      <c r="E27" s="20">
        <f t="shared" si="0"/>
        <v>0.27813694326223548</v>
      </c>
    </row>
    <row r="28" spans="1:6" s="16" customFormat="1" ht="12.95" customHeight="1" thickBot="1" x14ac:dyDescent="0.25">
      <c r="A28" s="22">
        <v>7</v>
      </c>
      <c r="B28" s="23" t="s">
        <v>10</v>
      </c>
      <c r="C28" s="24">
        <v>38866205.260000005</v>
      </c>
      <c r="D28" s="24">
        <v>42561782.5</v>
      </c>
      <c r="E28" s="25">
        <f t="shared" si="0"/>
        <v>-8.6828535435516468E-2</v>
      </c>
    </row>
    <row r="29" spans="1:6" s="31" customFormat="1" ht="20.100000000000001" customHeight="1" thickTop="1" thickBot="1" x14ac:dyDescent="0.25">
      <c r="A29" s="36" t="s">
        <v>16</v>
      </c>
      <c r="B29" s="37"/>
      <c r="C29" s="38">
        <f>SUM(C23:C28)</f>
        <v>2954971101.8699999</v>
      </c>
      <c r="D29" s="38">
        <f>SUM(D23:D28)</f>
        <v>2774053620.9400001</v>
      </c>
      <c r="E29" s="39">
        <f t="shared" si="0"/>
        <v>6.5217730315066932E-2</v>
      </c>
    </row>
    <row r="30" spans="1:6" s="31" customFormat="1" ht="21.95" customHeight="1" thickTop="1" thickBot="1" x14ac:dyDescent="0.25">
      <c r="A30" s="40" t="s">
        <v>17</v>
      </c>
      <c r="B30" s="41"/>
      <c r="C30" s="42">
        <f>+C22-C29</f>
        <v>70632109.920000076</v>
      </c>
      <c r="D30" s="42">
        <f>+D22-D29</f>
        <v>39939724.339999676</v>
      </c>
      <c r="E30" s="43">
        <f t="shared" si="0"/>
        <v>0.76846763685001063</v>
      </c>
    </row>
    <row r="31" spans="1:6" ht="26.25" customHeight="1" thickTop="1" x14ac:dyDescent="0.2">
      <c r="A31" s="44" t="s">
        <v>18</v>
      </c>
      <c r="B31" s="45"/>
      <c r="C31" s="46"/>
      <c r="D31" s="46"/>
      <c r="E31" s="47"/>
    </row>
    <row r="32" spans="1:6" s="16" customFormat="1" ht="12.95" customHeight="1" x14ac:dyDescent="0.2">
      <c r="A32" s="48"/>
      <c r="B32" s="13" t="s">
        <v>19</v>
      </c>
      <c r="C32" s="14">
        <v>-21998619.620000124</v>
      </c>
      <c r="D32" s="14">
        <v>-990018.87999939919</v>
      </c>
      <c r="E32" s="15">
        <f t="shared" si="0"/>
        <v>-21.22040414018516</v>
      </c>
      <c r="F32" s="49"/>
    </row>
    <row r="33" spans="1:6" s="16" customFormat="1" ht="12.95" customHeight="1" x14ac:dyDescent="0.2">
      <c r="A33" s="50"/>
      <c r="B33" s="18" t="s">
        <v>20</v>
      </c>
      <c r="C33" s="14">
        <v>-20343323.7099998</v>
      </c>
      <c r="D33" s="19">
        <v>-6483837.3100001812</v>
      </c>
      <c r="E33" s="20">
        <f t="shared" si="0"/>
        <v>-2.1375438243374481</v>
      </c>
      <c r="F33" s="49"/>
    </row>
    <row r="34" spans="1:6" s="16" customFormat="1" ht="12.95" customHeight="1" x14ac:dyDescent="0.2">
      <c r="A34" s="50"/>
      <c r="B34" s="18" t="s">
        <v>21</v>
      </c>
      <c r="C34" s="14">
        <v>-7220845.9499999993</v>
      </c>
      <c r="D34" s="19">
        <v>-6323928.400000006</v>
      </c>
      <c r="E34" s="20">
        <f t="shared" si="0"/>
        <v>-0.1418291753587837</v>
      </c>
      <c r="F34" s="49"/>
    </row>
    <row r="35" spans="1:6" s="16" customFormat="1" ht="4.5" hidden="1" customHeight="1" x14ac:dyDescent="0.2">
      <c r="A35" s="50"/>
      <c r="B35" s="51" t="s">
        <v>22</v>
      </c>
      <c r="C35" s="19">
        <v>0</v>
      </c>
      <c r="D35" s="19">
        <v>0</v>
      </c>
      <c r="E35" s="20" t="str">
        <f t="shared" si="0"/>
        <v/>
      </c>
      <c r="F35" s="49"/>
    </row>
    <row r="36" spans="1:6" s="16" customFormat="1" ht="12.95" customHeight="1" x14ac:dyDescent="0.2">
      <c r="A36" s="50"/>
      <c r="B36" s="18" t="s">
        <v>23</v>
      </c>
      <c r="C36" s="19"/>
      <c r="D36" s="19">
        <v>26694.81</v>
      </c>
      <c r="E36" s="20">
        <f t="shared" si="0"/>
        <v>-1</v>
      </c>
      <c r="F36" s="49"/>
    </row>
    <row r="37" spans="1:6" s="16" customFormat="1" ht="12.95" customHeight="1" x14ac:dyDescent="0.2">
      <c r="A37" s="50"/>
      <c r="B37" s="51" t="s">
        <v>24</v>
      </c>
      <c r="C37" s="19">
        <v>-2926847</v>
      </c>
      <c r="D37" s="19">
        <v>-2724408</v>
      </c>
      <c r="E37" s="20">
        <f t="shared" si="0"/>
        <v>-7.4305684023831961E-2</v>
      </c>
      <c r="F37" s="49"/>
    </row>
    <row r="38" spans="1:6" s="16" customFormat="1" ht="12.95" customHeight="1" x14ac:dyDescent="0.2">
      <c r="A38" s="50"/>
      <c r="B38" s="51" t="s">
        <v>25</v>
      </c>
      <c r="C38" s="19">
        <v>-8955033.629999999</v>
      </c>
      <c r="D38" s="19">
        <v>-8453874.629999999</v>
      </c>
      <c r="E38" s="20">
        <f t="shared" si="0"/>
        <v>-5.9281574654721378E-2</v>
      </c>
      <c r="F38" s="49"/>
    </row>
    <row r="39" spans="1:6" s="16" customFormat="1" ht="12.95" customHeight="1" thickBot="1" x14ac:dyDescent="0.25">
      <c r="A39" s="52"/>
      <c r="B39" s="16" t="s">
        <v>26</v>
      </c>
      <c r="C39" s="24">
        <v>-13743561.590000002</v>
      </c>
      <c r="D39" s="24">
        <v>-18054391.630000003</v>
      </c>
      <c r="E39" s="25"/>
      <c r="F39" s="49"/>
    </row>
    <row r="40" spans="1:6" s="31" customFormat="1" ht="20.100000000000001" customHeight="1" thickTop="1" thickBot="1" x14ac:dyDescent="0.25">
      <c r="A40" s="53" t="s">
        <v>27</v>
      </c>
      <c r="B40" s="54"/>
      <c r="C40" s="55">
        <f>SUM(C32:C39)</f>
        <v>-75188231.499999925</v>
      </c>
      <c r="D40" s="55">
        <f>SUM(D32:D39)</f>
        <v>-43003764.039999589</v>
      </c>
      <c r="E40" s="56">
        <f t="shared" si="0"/>
        <v>-0.74841047472179933</v>
      </c>
      <c r="F40" s="7"/>
    </row>
    <row r="41" spans="1:6" s="61" customFormat="1" ht="32.25" customHeight="1" thickTop="1" x14ac:dyDescent="0.2">
      <c r="A41" s="57" t="s">
        <v>28</v>
      </c>
      <c r="B41" s="58"/>
      <c r="C41" s="59">
        <f>ROUND((+C30+C40),2)</f>
        <v>-4556121.58</v>
      </c>
      <c r="D41" s="59">
        <f>+D30+D40</f>
        <v>-3064039.6999999136</v>
      </c>
      <c r="E41" s="60">
        <f t="shared" si="0"/>
        <v>-0.48696558337678475</v>
      </c>
    </row>
    <row r="42" spans="1:6" ht="5.0999999999999996" customHeight="1" x14ac:dyDescent="0.2"/>
    <row r="43" spans="1:6" ht="51" customHeight="1" x14ac:dyDescent="0.2">
      <c r="A43" s="62"/>
      <c r="B43" s="62"/>
      <c r="C43" s="62"/>
      <c r="D43" s="62"/>
      <c r="E43" s="62"/>
      <c r="F43" s="63"/>
    </row>
    <row r="44" spans="1:6" x14ac:dyDescent="0.2">
      <c r="C44" s="64"/>
    </row>
    <row r="45" spans="1:6" customFormat="1" ht="12.75" x14ac:dyDescent="0.2"/>
    <row r="46" spans="1:6" customFormat="1" ht="12.75" x14ac:dyDescent="0.2"/>
    <row r="47" spans="1:6" customFormat="1" ht="12.95" customHeight="1" x14ac:dyDescent="0.2"/>
    <row r="48" spans="1:6" customFormat="1" ht="12.95" customHeight="1" x14ac:dyDescent="0.2"/>
    <row r="49" spans="4:5" customFormat="1" ht="12.75" x14ac:dyDescent="0.2"/>
    <row r="50" spans="4:5" customFormat="1" ht="12.75" x14ac:dyDescent="0.2"/>
    <row r="51" spans="4:5" customFormat="1" ht="12.75" x14ac:dyDescent="0.2"/>
    <row r="53" spans="4:5" x14ac:dyDescent="0.2">
      <c r="D53" s="65"/>
      <c r="E53" s="65"/>
    </row>
  </sheetData>
  <mergeCells count="1">
    <mergeCell ref="A43:E43"/>
  </mergeCells>
  <printOptions horizontalCentered="1"/>
  <pageMargins left="0" right="0" top="0.19685039370078741" bottom="0.31496062992125984" header="0" footer="0.19685039370078741"/>
  <pageSetup paperSize="9" scale="95" orientation="landscape" r:id="rId1"/>
  <headerFooter alignWithMargins="0"/>
  <customProperties>
    <customPr name="_pios_id" r:id="rId2"/>
    <customPr name="EpmWorksheetKeyString_GUID" r:id="rId3"/>
  </customPropertie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05282-7CA3-477D-B43E-DCFA2F8F3E38}">
  <sheetPr>
    <pageSetUpPr fitToPage="1"/>
  </sheetPr>
  <dimension ref="A6:M50"/>
  <sheetViews>
    <sheetView showGridLines="0" showZeros="0" zoomScaleNormal="100" workbookViewId="0">
      <selection activeCell="G19" sqref="G19:K40"/>
    </sheetView>
  </sheetViews>
  <sheetFormatPr baseColWidth="10" defaultColWidth="11.42578125" defaultRowHeight="12.75" x14ac:dyDescent="0.2"/>
  <cols>
    <col min="1" max="1" width="3.42578125" style="1" customWidth="1"/>
    <col min="2" max="2" width="65" style="1" customWidth="1"/>
    <col min="3" max="3" width="13.7109375" style="1" customWidth="1"/>
    <col min="4" max="4" width="11.42578125" style="1" customWidth="1"/>
    <col min="5" max="5" width="12.140625" style="1" customWidth="1"/>
    <col min="6" max="6" width="13.7109375" style="1" customWidth="1"/>
    <col min="7" max="7" width="13.28515625" style="1" customWidth="1"/>
    <col min="8" max="8" width="10.7109375" style="1" customWidth="1"/>
    <col min="9" max="9" width="12.140625" style="1" customWidth="1"/>
    <col min="10" max="10" width="13.28515625" style="1" customWidth="1"/>
    <col min="11" max="13" width="11.5703125" customWidth="1"/>
    <col min="14" max="16384" width="11.42578125" style="1"/>
  </cols>
  <sheetData>
    <row r="6" spans="1:10" ht="5.0999999999999996" customHeight="1" x14ac:dyDescent="0.2"/>
    <row r="11" spans="1:10" ht="15.75" x14ac:dyDescent="0.2">
      <c r="A11" s="3" t="s">
        <v>29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">
      <c r="A12" s="3" t="s">
        <v>30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">
      <c r="I13" s="66">
        <f>+'Total Individualizado- DFA'!D13</f>
        <v>0</v>
      </c>
      <c r="J13" s="6">
        <f>+'Total Individualizado- DFA'!E13</f>
        <v>45291</v>
      </c>
    </row>
    <row r="14" spans="1:10" s="61" customFormat="1" ht="15" customHeight="1" x14ac:dyDescent="0.2">
      <c r="A14" s="67"/>
      <c r="B14" s="68"/>
      <c r="C14" s="69" t="s">
        <v>1</v>
      </c>
      <c r="D14" s="70"/>
      <c r="E14" s="71"/>
      <c r="F14" s="72"/>
      <c r="G14" s="69" t="s">
        <v>2</v>
      </c>
      <c r="H14" s="70"/>
      <c r="I14" s="71"/>
      <c r="J14" s="73"/>
    </row>
    <row r="15" spans="1:10" s="61" customFormat="1" ht="22.5" customHeight="1" x14ac:dyDescent="0.2">
      <c r="A15" s="74"/>
      <c r="B15" s="75"/>
      <c r="C15" s="76" t="s">
        <v>31</v>
      </c>
      <c r="D15" s="77" t="s">
        <v>32</v>
      </c>
      <c r="E15" s="78" t="s">
        <v>33</v>
      </c>
      <c r="F15" s="79" t="s">
        <v>34</v>
      </c>
      <c r="G15" s="76" t="s">
        <v>31</v>
      </c>
      <c r="H15" s="77" t="s">
        <v>32</v>
      </c>
      <c r="I15" s="78" t="s">
        <v>33</v>
      </c>
      <c r="J15" s="80" t="s">
        <v>34</v>
      </c>
    </row>
    <row r="16" spans="1:10" ht="12.95" hidden="1" customHeight="1" x14ac:dyDescent="0.2">
      <c r="A16" s="81">
        <v>1</v>
      </c>
      <c r="B16" s="82" t="s">
        <v>4</v>
      </c>
      <c r="C16" s="83"/>
      <c r="D16" s="84"/>
      <c r="E16" s="85">
        <v>0</v>
      </c>
      <c r="F16" s="86">
        <f>SUM(C16:D16)</f>
        <v>0</v>
      </c>
      <c r="G16" s="87"/>
      <c r="H16" s="84"/>
      <c r="I16" s="85">
        <v>0</v>
      </c>
      <c r="J16" s="88">
        <f>SUM(G16:H16)</f>
        <v>0</v>
      </c>
    </row>
    <row r="17" spans="1:13" ht="12.95" hidden="1" customHeight="1" x14ac:dyDescent="0.2">
      <c r="A17" s="89">
        <v>2</v>
      </c>
      <c r="B17" s="90" t="s">
        <v>5</v>
      </c>
      <c r="C17" s="91"/>
      <c r="D17" s="92"/>
      <c r="E17" s="93"/>
      <c r="F17" s="94">
        <f>SUM(C17:D17)</f>
        <v>0</v>
      </c>
      <c r="G17" s="95"/>
      <c r="H17" s="92"/>
      <c r="I17" s="93"/>
      <c r="J17" s="96">
        <f t="shared" ref="J17" si="0">SUM(G17:H17)</f>
        <v>0</v>
      </c>
    </row>
    <row r="18" spans="1:13" s="16" customFormat="1" ht="15" customHeight="1" x14ac:dyDescent="0.2">
      <c r="A18" s="17">
        <v>3</v>
      </c>
      <c r="B18" s="18" t="s">
        <v>6</v>
      </c>
      <c r="C18" s="95">
        <v>25173630.27</v>
      </c>
      <c r="D18" s="93">
        <v>1734733.7400000002</v>
      </c>
      <c r="E18" s="93">
        <v>115699.91</v>
      </c>
      <c r="F18" s="94">
        <f>SUM(C18:E18)</f>
        <v>27024063.919999998</v>
      </c>
      <c r="G18" s="95">
        <v>24190422</v>
      </c>
      <c r="H18" s="93">
        <v>1735430.58</v>
      </c>
      <c r="I18" s="93">
        <v>8952.1</v>
      </c>
      <c r="J18" s="96">
        <f>SUM(G18:I18)</f>
        <v>25934804.68</v>
      </c>
      <c r="K18" s="97"/>
      <c r="L18" s="97"/>
      <c r="M18" s="97"/>
    </row>
    <row r="19" spans="1:13" s="16" customFormat="1" ht="21.75" customHeight="1" x14ac:dyDescent="0.2">
      <c r="A19" s="17">
        <v>4</v>
      </c>
      <c r="B19" s="18" t="s">
        <v>7</v>
      </c>
      <c r="C19" s="95">
        <v>213624893.76000002</v>
      </c>
      <c r="D19" s="93">
        <v>5171516.3600000003</v>
      </c>
      <c r="E19" s="93">
        <v>15209833.43</v>
      </c>
      <c r="F19" s="94">
        <f>SUM(C19:E19)</f>
        <v>234006243.55000004</v>
      </c>
      <c r="G19" s="95">
        <v>194642156.21000001</v>
      </c>
      <c r="H19" s="93">
        <v>4871606.5100000007</v>
      </c>
      <c r="I19" s="93">
        <v>14441216.66</v>
      </c>
      <c r="J19" s="96">
        <f t="shared" ref="J19:J22" si="1">SUM(G19:I19)</f>
        <v>213954979.38</v>
      </c>
      <c r="K19" s="97"/>
      <c r="L19" s="97"/>
      <c r="M19" s="97"/>
    </row>
    <row r="20" spans="1:13" s="16" customFormat="1" ht="15" customHeight="1" x14ac:dyDescent="0.2">
      <c r="A20" s="17">
        <v>5</v>
      </c>
      <c r="B20" s="18" t="s">
        <v>8</v>
      </c>
      <c r="C20" s="95">
        <v>65915.78</v>
      </c>
      <c r="D20" s="93">
        <v>9522.92</v>
      </c>
      <c r="E20" s="93">
        <v>4699.0200000000004</v>
      </c>
      <c r="F20" s="94">
        <f>SUM(C20:E20)</f>
        <v>80137.72</v>
      </c>
      <c r="G20" s="95">
        <v>2693.53</v>
      </c>
      <c r="H20" s="93">
        <v>0</v>
      </c>
      <c r="I20" s="93">
        <v>58446.86</v>
      </c>
      <c r="J20" s="96">
        <f t="shared" si="1"/>
        <v>61140.39</v>
      </c>
      <c r="K20" s="97"/>
      <c r="L20" s="97"/>
      <c r="M20" s="97"/>
    </row>
    <row r="21" spans="1:13" s="16" customFormat="1" ht="15" customHeight="1" x14ac:dyDescent="0.2">
      <c r="A21" s="17">
        <v>6</v>
      </c>
      <c r="B21" s="18" t="s">
        <v>9</v>
      </c>
      <c r="C21" s="95">
        <v>0</v>
      </c>
      <c r="D21" s="93">
        <v>0</v>
      </c>
      <c r="E21" s="98">
        <v>0</v>
      </c>
      <c r="F21" s="94">
        <f>SUM(C21:E21)</f>
        <v>0</v>
      </c>
      <c r="G21" s="95">
        <v>0</v>
      </c>
      <c r="H21" s="93">
        <v>0</v>
      </c>
      <c r="I21" s="98">
        <v>0</v>
      </c>
      <c r="J21" s="96">
        <f t="shared" si="1"/>
        <v>0</v>
      </c>
      <c r="K21" s="97"/>
      <c r="L21" s="97"/>
      <c r="M21" s="97"/>
    </row>
    <row r="22" spans="1:13" s="16" customFormat="1" ht="24" customHeight="1" thickBot="1" x14ac:dyDescent="0.25">
      <c r="A22" s="22">
        <v>7</v>
      </c>
      <c r="B22" s="23" t="s">
        <v>10</v>
      </c>
      <c r="C22" s="99">
        <v>679436.62</v>
      </c>
      <c r="D22" s="100">
        <v>32074</v>
      </c>
      <c r="E22" s="98">
        <v>344000</v>
      </c>
      <c r="F22" s="101">
        <f>SUM(C22:E22)</f>
        <v>1055510.6200000001</v>
      </c>
      <c r="G22" s="99">
        <v>685224</v>
      </c>
      <c r="H22" s="100">
        <v>30692</v>
      </c>
      <c r="I22" s="98">
        <v>454188.93</v>
      </c>
      <c r="J22" s="102">
        <f t="shared" si="1"/>
        <v>1170104.93</v>
      </c>
      <c r="K22" s="97"/>
      <c r="L22" s="97"/>
      <c r="M22" s="97"/>
    </row>
    <row r="23" spans="1:13" s="31" customFormat="1" ht="20.100000000000001" customHeight="1" thickTop="1" thickBot="1" x14ac:dyDescent="0.25">
      <c r="A23" s="26" t="s">
        <v>11</v>
      </c>
      <c r="B23" s="27"/>
      <c r="C23" s="103">
        <f>SUM(C16:C22)</f>
        <v>239543876.43000004</v>
      </c>
      <c r="D23" s="104">
        <f>SUM(D16:D22)</f>
        <v>6947847.0200000005</v>
      </c>
      <c r="E23" s="104">
        <f>SUM(E16:E22)</f>
        <v>15674232.359999999</v>
      </c>
      <c r="F23" s="105">
        <f t="shared" ref="F23:F29" si="2">SUM(C23:E23)</f>
        <v>262165955.81000006</v>
      </c>
      <c r="G23" s="103">
        <f>SUM(G16:G22)</f>
        <v>219520495.74000001</v>
      </c>
      <c r="H23" s="104">
        <f>SUM(H16:H22)</f>
        <v>6637729.0900000008</v>
      </c>
      <c r="I23" s="104">
        <f>SUM(I16:I22)</f>
        <v>14962804.549999999</v>
      </c>
      <c r="J23" s="106">
        <f>SUM(J16:J22)</f>
        <v>241121029.38</v>
      </c>
    </row>
    <row r="24" spans="1:13" s="16" customFormat="1" ht="15" customHeight="1" thickTop="1" x14ac:dyDescent="0.2">
      <c r="A24" s="32">
        <v>1</v>
      </c>
      <c r="B24" s="33" t="s">
        <v>12</v>
      </c>
      <c r="C24" s="107">
        <v>83896474.079999998</v>
      </c>
      <c r="D24" s="98">
        <v>3305203.84</v>
      </c>
      <c r="E24" s="98">
        <v>13879787.960000001</v>
      </c>
      <c r="F24" s="108">
        <f t="shared" si="2"/>
        <v>101081465.88</v>
      </c>
      <c r="G24" s="107">
        <v>84375273.689999998</v>
      </c>
      <c r="H24" s="98">
        <v>3092133.65</v>
      </c>
      <c r="I24" s="98">
        <v>13159548.76</v>
      </c>
      <c r="J24" s="109">
        <f t="shared" ref="J24:J29" si="3">SUM(G24:I24)</f>
        <v>100626956.10000001</v>
      </c>
      <c r="K24" s="97"/>
      <c r="L24" s="97"/>
      <c r="M24" s="97"/>
    </row>
    <row r="25" spans="1:13" s="16" customFormat="1" ht="21.75" customHeight="1" x14ac:dyDescent="0.2">
      <c r="A25" s="17">
        <v>2</v>
      </c>
      <c r="B25" s="18" t="s">
        <v>13</v>
      </c>
      <c r="C25" s="107">
        <v>107990817.14</v>
      </c>
      <c r="D25" s="98">
        <v>2902705.88</v>
      </c>
      <c r="E25" s="98">
        <v>1421676.73</v>
      </c>
      <c r="F25" s="94">
        <f t="shared" si="2"/>
        <v>112315199.75</v>
      </c>
      <c r="G25" s="95">
        <v>90379507.310000002</v>
      </c>
      <c r="H25" s="98">
        <v>2796285.1</v>
      </c>
      <c r="I25" s="98">
        <v>1349512.7500000005</v>
      </c>
      <c r="J25" s="96">
        <f t="shared" si="3"/>
        <v>94525305.159999996</v>
      </c>
      <c r="K25" s="97"/>
      <c r="L25" s="97"/>
      <c r="M25" s="97"/>
    </row>
    <row r="26" spans="1:13" s="16" customFormat="1" ht="15" customHeight="1" x14ac:dyDescent="0.2">
      <c r="A26" s="17">
        <v>3</v>
      </c>
      <c r="B26" s="18" t="s">
        <v>14</v>
      </c>
      <c r="C26" s="95">
        <v>12116.22</v>
      </c>
      <c r="D26" s="98">
        <v>595.17999999999995</v>
      </c>
      <c r="E26" s="98">
        <v>0</v>
      </c>
      <c r="F26" s="94">
        <f t="shared" si="2"/>
        <v>12711.4</v>
      </c>
      <c r="G26" s="95">
        <v>190.7</v>
      </c>
      <c r="H26" s="98">
        <v>912.54</v>
      </c>
      <c r="I26" s="98">
        <v>0</v>
      </c>
      <c r="J26" s="96">
        <f t="shared" si="3"/>
        <v>1103.24</v>
      </c>
      <c r="K26" s="97"/>
      <c r="L26" s="97"/>
      <c r="M26" s="97"/>
    </row>
    <row r="27" spans="1:13" s="16" customFormat="1" ht="22.5" customHeight="1" x14ac:dyDescent="0.2">
      <c r="A27" s="17">
        <v>4</v>
      </c>
      <c r="B27" s="18" t="s">
        <v>7</v>
      </c>
      <c r="C27" s="107">
        <v>46307771.560000002</v>
      </c>
      <c r="D27" s="98">
        <v>678333.5</v>
      </c>
      <c r="E27" s="98">
        <v>12283.11</v>
      </c>
      <c r="F27" s="94">
        <f t="shared" si="2"/>
        <v>46998388.170000002</v>
      </c>
      <c r="G27" s="95">
        <v>43636144.500000007</v>
      </c>
      <c r="H27" s="98">
        <v>692571.98</v>
      </c>
      <c r="I27" s="98">
        <v>12047.46</v>
      </c>
      <c r="J27" s="96">
        <f t="shared" si="3"/>
        <v>44340763.940000005</v>
      </c>
      <c r="K27" s="97"/>
      <c r="L27" s="97"/>
      <c r="M27" s="97"/>
    </row>
    <row r="28" spans="1:13" s="16" customFormat="1" ht="15" customHeight="1" x14ac:dyDescent="0.2">
      <c r="A28" s="17">
        <v>6</v>
      </c>
      <c r="B28" s="18" t="s">
        <v>15</v>
      </c>
      <c r="C28" s="107">
        <v>558418.56999999995</v>
      </c>
      <c r="D28" s="98">
        <v>76778.62</v>
      </c>
      <c r="E28" s="98">
        <v>361353.43</v>
      </c>
      <c r="F28" s="94">
        <f t="shared" si="2"/>
        <v>996550.61999999988</v>
      </c>
      <c r="G28" s="95">
        <v>419655.61</v>
      </c>
      <c r="H28" s="98">
        <v>50599.46</v>
      </c>
      <c r="I28" s="98">
        <v>454188.92999999993</v>
      </c>
      <c r="J28" s="96">
        <f t="shared" si="3"/>
        <v>924444</v>
      </c>
      <c r="K28" s="97"/>
      <c r="L28" s="97"/>
      <c r="M28" s="97"/>
    </row>
    <row r="29" spans="1:13" s="16" customFormat="1" ht="24" customHeight="1" thickBot="1" x14ac:dyDescent="0.25">
      <c r="A29" s="22">
        <v>7</v>
      </c>
      <c r="B29" s="23" t="s">
        <v>10</v>
      </c>
      <c r="C29" s="107">
        <v>103126.34</v>
      </c>
      <c r="D29" s="98">
        <v>0</v>
      </c>
      <c r="E29" s="98">
        <v>0</v>
      </c>
      <c r="F29" s="101">
        <f t="shared" si="2"/>
        <v>103126.34</v>
      </c>
      <c r="G29" s="110">
        <v>24874.33</v>
      </c>
      <c r="H29" s="98">
        <v>0</v>
      </c>
      <c r="I29" s="98">
        <v>0</v>
      </c>
      <c r="J29" s="102">
        <f t="shared" si="3"/>
        <v>24874.33</v>
      </c>
      <c r="K29" s="97"/>
      <c r="L29" s="97"/>
      <c r="M29" s="97"/>
    </row>
    <row r="30" spans="1:13" s="31" customFormat="1" ht="20.100000000000001" customHeight="1" thickTop="1" thickBot="1" x14ac:dyDescent="0.25">
      <c r="A30" s="36" t="s">
        <v>16</v>
      </c>
      <c r="B30" s="37"/>
      <c r="C30" s="111">
        <f>SUM(C24:C29)</f>
        <v>238868723.91</v>
      </c>
      <c r="D30" s="112">
        <f>SUM(D24:D29)</f>
        <v>6963617.0199999996</v>
      </c>
      <c r="E30" s="112">
        <f>SUM(E24:E29)</f>
        <v>15675101.23</v>
      </c>
      <c r="F30" s="113">
        <f>SUM(C30:E30)</f>
        <v>261507442.16</v>
      </c>
      <c r="G30" s="111">
        <f>SUM(G24:G29)</f>
        <v>218835646.14000002</v>
      </c>
      <c r="H30" s="112">
        <f>SUM(H24:H29)</f>
        <v>6632502.7299999995</v>
      </c>
      <c r="I30" s="112">
        <f>SUM(I24:I29)</f>
        <v>14975297.9</v>
      </c>
      <c r="J30" s="114">
        <f>SUM(J24:J29)</f>
        <v>240443446.77000001</v>
      </c>
    </row>
    <row r="31" spans="1:13" s="61" customFormat="1" ht="24" customHeight="1" thickTop="1" thickBot="1" x14ac:dyDescent="0.25">
      <c r="A31" s="115" t="s">
        <v>17</v>
      </c>
      <c r="B31" s="116"/>
      <c r="C31" s="117">
        <f>+C23-C30</f>
        <v>675152.52000004053</v>
      </c>
      <c r="D31" s="118">
        <f>+D23-D30</f>
        <v>-15769.999999999069</v>
      </c>
      <c r="E31" s="118">
        <f>+E23-E30</f>
        <v>-868.87000000104308</v>
      </c>
      <c r="F31" s="117">
        <f>SUM(C31:E31)</f>
        <v>658513.65000004042</v>
      </c>
      <c r="G31" s="117">
        <f>+G23-G30</f>
        <v>684849.59999999404</v>
      </c>
      <c r="H31" s="118">
        <f>+H23-H30</f>
        <v>5226.3600000012666</v>
      </c>
      <c r="I31" s="118">
        <f>+I23-I30</f>
        <v>-12493.35000000149</v>
      </c>
      <c r="J31" s="119">
        <f>+J23-J30</f>
        <v>677582.6099999845</v>
      </c>
    </row>
    <row r="32" spans="1:13" ht="18" customHeight="1" thickTop="1" x14ac:dyDescent="0.2">
      <c r="A32" s="44" t="s">
        <v>18</v>
      </c>
      <c r="B32" s="45"/>
      <c r="C32" s="120"/>
      <c r="D32" s="121"/>
      <c r="E32" s="121"/>
      <c r="F32" s="122"/>
      <c r="G32" s="120"/>
      <c r="H32" s="121"/>
      <c r="I32" s="121"/>
      <c r="J32" s="122"/>
    </row>
    <row r="33" spans="1:13" ht="12.95" hidden="1" customHeight="1" x14ac:dyDescent="0.2">
      <c r="A33" s="123"/>
      <c r="B33" s="124" t="s">
        <v>35</v>
      </c>
      <c r="C33" s="125"/>
      <c r="D33" s="126"/>
      <c r="E33" s="127">
        <v>0</v>
      </c>
      <c r="F33" s="108">
        <f>SUM(C33:D33)</f>
        <v>0</v>
      </c>
      <c r="G33" s="128">
        <v>0</v>
      </c>
      <c r="H33" s="126">
        <v>0</v>
      </c>
      <c r="I33" s="127">
        <v>0</v>
      </c>
      <c r="J33" s="109">
        <f t="shared" ref="J33:J39" si="4">SUM(G33:H33)</f>
        <v>0</v>
      </c>
    </row>
    <row r="34" spans="1:13" ht="12.95" hidden="1" customHeight="1" x14ac:dyDescent="0.2">
      <c r="A34" s="129"/>
      <c r="B34" s="90" t="s">
        <v>36</v>
      </c>
      <c r="C34" s="130"/>
      <c r="D34" s="131"/>
      <c r="E34" s="132">
        <v>0</v>
      </c>
      <c r="F34" s="94">
        <f t="shared" ref="F34:F40" si="5">SUM(C34:E34)</f>
        <v>0</v>
      </c>
      <c r="G34" s="133">
        <v>0</v>
      </c>
      <c r="H34" s="131">
        <v>0</v>
      </c>
      <c r="I34" s="132">
        <v>0</v>
      </c>
      <c r="J34" s="96">
        <f t="shared" si="4"/>
        <v>0</v>
      </c>
    </row>
    <row r="35" spans="1:13" s="16" customFormat="1" ht="21.75" customHeight="1" x14ac:dyDescent="0.2">
      <c r="A35" s="50"/>
      <c r="B35" s="18" t="s">
        <v>21</v>
      </c>
      <c r="C35" s="134">
        <v>-1191025.1399999969</v>
      </c>
      <c r="D35" s="135">
        <v>-9913.7200000002049</v>
      </c>
      <c r="E35" s="93">
        <v>-91696.12</v>
      </c>
      <c r="F35" s="94">
        <f t="shared" si="5"/>
        <v>-1292634.9799999972</v>
      </c>
      <c r="G35" s="134">
        <v>691508.87000000104</v>
      </c>
      <c r="H35" s="135">
        <v>16395.060000000056</v>
      </c>
      <c r="I35" s="135">
        <v>0</v>
      </c>
      <c r="J35" s="96">
        <f>SUM(G35:I35)</f>
        <v>707903.9300000011</v>
      </c>
      <c r="K35" s="97"/>
      <c r="L35" s="97"/>
      <c r="M35" s="97"/>
    </row>
    <row r="36" spans="1:13" s="16" customFormat="1" ht="15" hidden="1" customHeight="1" x14ac:dyDescent="0.2">
      <c r="A36" s="50"/>
      <c r="B36" s="51" t="s">
        <v>22</v>
      </c>
      <c r="C36" s="133">
        <v>0</v>
      </c>
      <c r="D36" s="132">
        <v>0</v>
      </c>
      <c r="E36" s="135">
        <v>0</v>
      </c>
      <c r="F36" s="94">
        <f t="shared" si="5"/>
        <v>0</v>
      </c>
      <c r="G36" s="133"/>
      <c r="H36" s="132"/>
      <c r="I36" s="135"/>
      <c r="J36" s="96">
        <f t="shared" si="4"/>
        <v>0</v>
      </c>
      <c r="K36" s="97"/>
      <c r="L36" s="97"/>
      <c r="M36" s="97"/>
    </row>
    <row r="37" spans="1:13" s="16" customFormat="1" ht="15" customHeight="1" x14ac:dyDescent="0.2">
      <c r="A37" s="50"/>
      <c r="B37" s="18" t="s">
        <v>23</v>
      </c>
      <c r="C37" s="133">
        <v>0</v>
      </c>
      <c r="D37" s="132">
        <v>0</v>
      </c>
      <c r="E37" s="132">
        <v>0</v>
      </c>
      <c r="F37" s="94">
        <f t="shared" si="5"/>
        <v>0</v>
      </c>
      <c r="G37" s="133"/>
      <c r="H37" s="132"/>
      <c r="I37" s="132">
        <v>0</v>
      </c>
      <c r="J37" s="96">
        <f t="shared" si="4"/>
        <v>0</v>
      </c>
      <c r="K37" s="97"/>
      <c r="L37" s="97"/>
      <c r="M37" s="97"/>
    </row>
    <row r="38" spans="1:13" s="16" customFormat="1" ht="15" customHeight="1" x14ac:dyDescent="0.2">
      <c r="A38" s="50"/>
      <c r="B38" s="51" t="s">
        <v>24</v>
      </c>
      <c r="C38" s="133">
        <v>0</v>
      </c>
      <c r="D38" s="132">
        <v>0</v>
      </c>
      <c r="E38" s="132">
        <v>0</v>
      </c>
      <c r="F38" s="94">
        <f t="shared" si="5"/>
        <v>0</v>
      </c>
      <c r="G38" s="133"/>
      <c r="H38" s="132"/>
      <c r="I38" s="132">
        <v>0</v>
      </c>
      <c r="J38" s="96">
        <f t="shared" si="4"/>
        <v>0</v>
      </c>
      <c r="K38" s="97"/>
      <c r="L38" s="97"/>
      <c r="M38" s="97"/>
    </row>
    <row r="39" spans="1:13" s="16" customFormat="1" ht="25.5" customHeight="1" thickBot="1" x14ac:dyDescent="0.25">
      <c r="A39" s="50"/>
      <c r="B39" s="18" t="s">
        <v>25</v>
      </c>
      <c r="C39" s="133">
        <v>0</v>
      </c>
      <c r="D39" s="132">
        <v>0</v>
      </c>
      <c r="E39" s="132">
        <v>0</v>
      </c>
      <c r="F39" s="94">
        <f t="shared" si="5"/>
        <v>0</v>
      </c>
      <c r="G39" s="133"/>
      <c r="H39" s="132"/>
      <c r="I39" s="132">
        <v>0</v>
      </c>
      <c r="J39" s="96">
        <f t="shared" si="4"/>
        <v>0</v>
      </c>
      <c r="K39" s="97"/>
      <c r="L39" s="97"/>
      <c r="M39" s="97"/>
    </row>
    <row r="40" spans="1:13" s="16" customFormat="1" ht="15" hidden="1" customHeight="1" thickBot="1" x14ac:dyDescent="0.25">
      <c r="A40" s="136"/>
      <c r="B40" s="137"/>
      <c r="C40" s="138">
        <v>0</v>
      </c>
      <c r="D40" s="139">
        <v>0</v>
      </c>
      <c r="E40" s="139">
        <v>0</v>
      </c>
      <c r="F40" s="140">
        <f t="shared" si="5"/>
        <v>0</v>
      </c>
      <c r="G40" s="138"/>
      <c r="H40" s="139"/>
      <c r="I40" s="139"/>
      <c r="J40" s="141"/>
      <c r="K40" s="97"/>
      <c r="L40" s="97"/>
      <c r="M40" s="97"/>
    </row>
    <row r="41" spans="1:13" s="31" customFormat="1" ht="20.100000000000001" customHeight="1" thickTop="1" thickBot="1" x14ac:dyDescent="0.25">
      <c r="A41" s="142" t="s">
        <v>27</v>
      </c>
      <c r="B41" s="143"/>
      <c r="C41" s="144">
        <f t="shared" ref="C41:J41" si="6">SUM(C35:C40)</f>
        <v>-1191025.1399999969</v>
      </c>
      <c r="D41" s="145">
        <f t="shared" si="6"/>
        <v>-9913.7200000002049</v>
      </c>
      <c r="E41" s="145">
        <f t="shared" si="6"/>
        <v>-91696.12</v>
      </c>
      <c r="F41" s="146">
        <f t="shared" si="6"/>
        <v>-1292634.9799999972</v>
      </c>
      <c r="G41" s="144">
        <f t="shared" si="6"/>
        <v>691508.87000000104</v>
      </c>
      <c r="H41" s="145">
        <f t="shared" si="6"/>
        <v>16395.060000000056</v>
      </c>
      <c r="I41" s="145">
        <f t="shared" si="6"/>
        <v>0</v>
      </c>
      <c r="J41" s="147">
        <f t="shared" si="6"/>
        <v>707903.9300000011</v>
      </c>
    </row>
    <row r="42" spans="1:13" s="61" customFormat="1" ht="24" customHeight="1" thickTop="1" x14ac:dyDescent="0.2">
      <c r="A42" s="115" t="s">
        <v>28</v>
      </c>
      <c r="B42" s="116"/>
      <c r="C42" s="117">
        <f>ROUND((+C31+C41),2)</f>
        <v>-515872.62</v>
      </c>
      <c r="D42" s="118">
        <f>ROUND((+D31+D41),2)</f>
        <v>-25683.72</v>
      </c>
      <c r="E42" s="118">
        <f>ROUND((+E31+E41),2)</f>
        <v>-92564.99</v>
      </c>
      <c r="F42" s="117">
        <f>SUM(C42:E42)</f>
        <v>-634121.32999999996</v>
      </c>
      <c r="G42" s="117">
        <f>+G31+G41</f>
        <v>1376358.4699999951</v>
      </c>
      <c r="H42" s="118">
        <f>+H31+H41</f>
        <v>21621.420000001322</v>
      </c>
      <c r="I42" s="118">
        <f>+I31+I41</f>
        <v>-12493.35000000149</v>
      </c>
      <c r="J42" s="119">
        <f>+J31+J41</f>
        <v>1385486.5399999856</v>
      </c>
    </row>
    <row r="44" spans="1:13" x14ac:dyDescent="0.2">
      <c r="C44" s="7"/>
      <c r="I44" s="7"/>
    </row>
    <row r="50" spans="3:3" x14ac:dyDescent="0.2">
      <c r="C50" s="7"/>
    </row>
  </sheetData>
  <printOptions horizontalCentered="1"/>
  <pageMargins left="0" right="0" top="0.19685039370078741" bottom="0.31496062992125984" header="0" footer="0.19685039370078741"/>
  <pageSetup paperSize="9" scale="86" orientation="landscape" r:id="rId1"/>
  <headerFooter alignWithMargins="0"/>
  <customProperties>
    <customPr name="_pios_id" r:id="rId2"/>
    <customPr name="EpmWorksheetKeyString_GUID" r:id="rId3"/>
  </customPropertie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D3281-AED1-499E-B8B6-AD713A191CF2}">
  <sheetPr>
    <pageSetUpPr fitToPage="1"/>
  </sheetPr>
  <dimension ref="A2:N44"/>
  <sheetViews>
    <sheetView showGridLines="0" showZeros="0" zoomScaleNormal="100" workbookViewId="0">
      <selection activeCell="B28" sqref="B28"/>
    </sheetView>
  </sheetViews>
  <sheetFormatPr baseColWidth="10" defaultColWidth="11.42578125" defaultRowHeight="12.75" x14ac:dyDescent="0.2"/>
  <cols>
    <col min="1" max="1" width="4.85546875" style="1" customWidth="1"/>
    <col min="2" max="2" width="51.5703125" style="1" customWidth="1"/>
    <col min="3" max="4" width="13.140625" style="1" customWidth="1"/>
    <col min="5" max="5" width="12.85546875" style="1" customWidth="1"/>
    <col min="6" max="6" width="12.42578125" style="1" customWidth="1"/>
    <col min="7" max="7" width="12.85546875" style="1" customWidth="1"/>
    <col min="8" max="8" width="13.28515625" style="1" customWidth="1"/>
    <col min="9" max="9" width="14.28515625" style="1" customWidth="1"/>
    <col min="11" max="11" width="12.42578125" customWidth="1"/>
    <col min="13" max="13" width="11.7109375" bestFit="1" customWidth="1"/>
    <col min="15" max="16384" width="11.42578125" style="1"/>
  </cols>
  <sheetData>
    <row r="2" spans="1:14" x14ac:dyDescent="0.2">
      <c r="C2" s="148"/>
    </row>
    <row r="11" spans="1:14" ht="12" customHeight="1" x14ac:dyDescent="0.2">
      <c r="A11" s="3" t="s">
        <v>37</v>
      </c>
      <c r="B11" s="4"/>
      <c r="C11" s="4"/>
      <c r="D11" s="4"/>
      <c r="E11" s="4"/>
      <c r="F11" s="4"/>
      <c r="G11" s="4"/>
      <c r="H11" s="4"/>
      <c r="I11" s="4"/>
    </row>
    <row r="12" spans="1:14" x14ac:dyDescent="0.2">
      <c r="I12" s="6"/>
    </row>
    <row r="13" spans="1:14" s="61" customFormat="1" ht="54" customHeight="1" x14ac:dyDescent="0.2">
      <c r="A13" s="149"/>
      <c r="B13" s="150"/>
      <c r="C13" s="151" t="s">
        <v>38</v>
      </c>
      <c r="D13" s="152" t="s">
        <v>39</v>
      </c>
      <c r="E13" s="152" t="s">
        <v>40</v>
      </c>
      <c r="F13" s="153" t="s">
        <v>41</v>
      </c>
      <c r="G13" s="153" t="s">
        <v>42</v>
      </c>
      <c r="H13" s="152" t="s">
        <v>43</v>
      </c>
      <c r="I13" s="154" t="s">
        <v>34</v>
      </c>
      <c r="J13"/>
      <c r="K13"/>
      <c r="L13"/>
      <c r="M13"/>
      <c r="N13"/>
    </row>
    <row r="14" spans="1:14" s="16" customFormat="1" ht="15" customHeight="1" x14ac:dyDescent="0.2">
      <c r="A14" s="155">
        <v>3</v>
      </c>
      <c r="B14" s="156" t="s">
        <v>44</v>
      </c>
      <c r="C14" s="157">
        <v>637554.64</v>
      </c>
      <c r="D14" s="158">
        <v>22380518.07</v>
      </c>
      <c r="E14" s="158">
        <v>17777394.960000001</v>
      </c>
      <c r="F14" s="158">
        <v>468564.47999999998</v>
      </c>
      <c r="G14" s="159">
        <v>0</v>
      </c>
      <c r="H14" s="158">
        <v>0</v>
      </c>
      <c r="I14" s="160">
        <f t="shared" ref="I14:I35" si="0">SUM(C14:H14)</f>
        <v>41264032.149999999</v>
      </c>
      <c r="J14"/>
      <c r="K14"/>
      <c r="L14"/>
      <c r="M14"/>
      <c r="N14"/>
    </row>
    <row r="15" spans="1:14" s="16" customFormat="1" ht="18" customHeight="1" x14ac:dyDescent="0.2">
      <c r="A15" s="161"/>
      <c r="B15" s="162" t="s">
        <v>45</v>
      </c>
      <c r="C15" s="163">
        <v>0</v>
      </c>
      <c r="D15" s="164">
        <v>0</v>
      </c>
      <c r="E15" s="164">
        <v>0</v>
      </c>
      <c r="F15" s="164">
        <v>0</v>
      </c>
      <c r="G15" s="165">
        <v>0</v>
      </c>
      <c r="H15" s="164">
        <v>0</v>
      </c>
      <c r="I15" s="160">
        <f t="shared" si="0"/>
        <v>0</v>
      </c>
      <c r="J15"/>
      <c r="K15"/>
      <c r="L15"/>
      <c r="M15"/>
      <c r="N15"/>
    </row>
    <row r="16" spans="1:14" s="16" customFormat="1" ht="22.5" x14ac:dyDescent="0.2">
      <c r="A16" s="161">
        <v>3</v>
      </c>
      <c r="B16" s="162" t="s">
        <v>46</v>
      </c>
      <c r="C16" s="163">
        <v>1160621.97</v>
      </c>
      <c r="D16" s="164">
        <v>76.05</v>
      </c>
      <c r="E16" s="164">
        <v>0</v>
      </c>
      <c r="F16" s="164">
        <v>34621.870000000003</v>
      </c>
      <c r="G16" s="165">
        <v>0</v>
      </c>
      <c r="H16" s="164">
        <v>0</v>
      </c>
      <c r="I16" s="166">
        <f t="shared" si="0"/>
        <v>1195319.8900000001</v>
      </c>
      <c r="J16"/>
      <c r="K16"/>
      <c r="L16"/>
      <c r="M16"/>
      <c r="N16"/>
    </row>
    <row r="17" spans="1:14" s="16" customFormat="1" ht="23.25" customHeight="1" x14ac:dyDescent="0.2">
      <c r="A17" s="161">
        <v>4</v>
      </c>
      <c r="B17" s="162" t="s">
        <v>47</v>
      </c>
      <c r="C17" s="163">
        <v>0</v>
      </c>
      <c r="D17" s="164">
        <v>20051.73</v>
      </c>
      <c r="E17" s="164">
        <v>5957781.7599999998</v>
      </c>
      <c r="F17" s="164">
        <v>1448.9</v>
      </c>
      <c r="G17" s="165">
        <v>0</v>
      </c>
      <c r="H17" s="164">
        <v>2250000</v>
      </c>
      <c r="I17" s="166">
        <f t="shared" si="0"/>
        <v>8229282.3900000006</v>
      </c>
      <c r="J17"/>
      <c r="K17"/>
      <c r="L17"/>
      <c r="M17"/>
      <c r="N17"/>
    </row>
    <row r="18" spans="1:14" s="16" customFormat="1" ht="15" customHeight="1" x14ac:dyDescent="0.2">
      <c r="A18" s="161">
        <v>5</v>
      </c>
      <c r="B18" s="162" t="s">
        <v>48</v>
      </c>
      <c r="C18" s="163">
        <v>60391.009999999995</v>
      </c>
      <c r="D18" s="164">
        <v>15170.21</v>
      </c>
      <c r="E18" s="164">
        <v>67416.45</v>
      </c>
      <c r="F18" s="164">
        <v>1320.2</v>
      </c>
      <c r="G18" s="165">
        <v>23455.71</v>
      </c>
      <c r="H18" s="164">
        <v>0</v>
      </c>
      <c r="I18" s="166">
        <f t="shared" si="0"/>
        <v>167753.57999999999</v>
      </c>
      <c r="J18"/>
      <c r="K18"/>
      <c r="L18"/>
      <c r="M18"/>
      <c r="N18"/>
    </row>
    <row r="19" spans="1:14" s="16" customFormat="1" ht="18" customHeight="1" x14ac:dyDescent="0.2">
      <c r="A19" s="161"/>
      <c r="B19" s="162" t="s">
        <v>49</v>
      </c>
      <c r="C19" s="163">
        <v>0</v>
      </c>
      <c r="D19" s="164">
        <v>0</v>
      </c>
      <c r="E19" s="164">
        <v>0</v>
      </c>
      <c r="F19" s="164">
        <v>0</v>
      </c>
      <c r="G19" s="165">
        <v>0</v>
      </c>
      <c r="H19" s="164">
        <v>0</v>
      </c>
      <c r="I19" s="166">
        <f t="shared" si="0"/>
        <v>0</v>
      </c>
      <c r="J19"/>
      <c r="K19"/>
      <c r="L19"/>
      <c r="M19"/>
      <c r="N19"/>
    </row>
    <row r="20" spans="1:14" s="16" customFormat="1" ht="15" customHeight="1" x14ac:dyDescent="0.2">
      <c r="A20" s="161">
        <v>3</v>
      </c>
      <c r="B20" s="162" t="s">
        <v>50</v>
      </c>
      <c r="C20" s="163">
        <v>168984.66</v>
      </c>
      <c r="D20" s="164">
        <v>0</v>
      </c>
      <c r="E20" s="164">
        <v>0</v>
      </c>
      <c r="F20" s="164">
        <v>0</v>
      </c>
      <c r="G20" s="165">
        <v>0</v>
      </c>
      <c r="H20" s="164">
        <v>0</v>
      </c>
      <c r="I20" s="166">
        <f t="shared" si="0"/>
        <v>168984.66</v>
      </c>
      <c r="J20"/>
      <c r="K20"/>
      <c r="L20"/>
      <c r="M20"/>
      <c r="N20"/>
    </row>
    <row r="21" spans="1:14" s="16" customFormat="1" ht="15" customHeight="1" x14ac:dyDescent="0.2">
      <c r="A21" s="161">
        <v>4</v>
      </c>
      <c r="B21" s="162" t="s">
        <v>51</v>
      </c>
      <c r="C21" s="163">
        <v>1582781</v>
      </c>
      <c r="D21" s="164">
        <v>0</v>
      </c>
      <c r="E21" s="164">
        <v>0</v>
      </c>
      <c r="F21" s="164">
        <v>466306</v>
      </c>
      <c r="G21" s="165">
        <v>1300000</v>
      </c>
      <c r="H21" s="164">
        <v>240000</v>
      </c>
      <c r="I21" s="166">
        <f t="shared" si="0"/>
        <v>3589087</v>
      </c>
      <c r="J21"/>
      <c r="K21"/>
      <c r="L21"/>
      <c r="M21"/>
      <c r="N21"/>
    </row>
    <row r="22" spans="1:14" s="16" customFormat="1" ht="15" customHeight="1" thickBot="1" x14ac:dyDescent="0.25">
      <c r="A22" s="22">
        <v>7</v>
      </c>
      <c r="B22" s="167" t="s">
        <v>52</v>
      </c>
      <c r="C22" s="100">
        <v>0</v>
      </c>
      <c r="D22" s="168">
        <v>0</v>
      </c>
      <c r="E22" s="168">
        <v>0</v>
      </c>
      <c r="F22" s="168">
        <v>345000</v>
      </c>
      <c r="G22" s="21">
        <v>253026</v>
      </c>
      <c r="H22" s="168">
        <v>0</v>
      </c>
      <c r="I22" s="102">
        <f t="shared" si="0"/>
        <v>598026</v>
      </c>
      <c r="J22"/>
      <c r="K22"/>
      <c r="L22"/>
      <c r="M22"/>
      <c r="N22"/>
    </row>
    <row r="23" spans="1:14" s="31" customFormat="1" ht="29.25" customHeight="1" thickTop="1" thickBot="1" x14ac:dyDescent="0.25">
      <c r="A23" s="26" t="s">
        <v>53</v>
      </c>
      <c r="B23" s="27"/>
      <c r="C23" s="169">
        <f>SUM(C14:C22)</f>
        <v>3610333.28</v>
      </c>
      <c r="D23" s="170">
        <f t="shared" ref="D23:H23" si="1">SUM(D14:D22)</f>
        <v>22415816.060000002</v>
      </c>
      <c r="E23" s="170">
        <f t="shared" si="1"/>
        <v>23802593.169999998</v>
      </c>
      <c r="F23" s="170">
        <f t="shared" si="1"/>
        <v>1317261.45</v>
      </c>
      <c r="G23" s="171">
        <f t="shared" si="1"/>
        <v>1576481.71</v>
      </c>
      <c r="H23" s="170">
        <f t="shared" si="1"/>
        <v>2490000</v>
      </c>
      <c r="I23" s="172">
        <f t="shared" si="0"/>
        <v>55212485.670000009</v>
      </c>
      <c r="J23"/>
      <c r="K23"/>
      <c r="L23"/>
      <c r="M23"/>
      <c r="N23"/>
    </row>
    <row r="24" spans="1:14" s="16" customFormat="1" ht="15" customHeight="1" thickTop="1" x14ac:dyDescent="0.2">
      <c r="A24" s="173">
        <v>2</v>
      </c>
      <c r="B24" s="174" t="s">
        <v>54</v>
      </c>
      <c r="C24" s="157">
        <v>0</v>
      </c>
      <c r="D24" s="158">
        <v>11784152.609999999</v>
      </c>
      <c r="E24" s="158">
        <v>2071509.47</v>
      </c>
      <c r="F24" s="158">
        <v>12808.65</v>
      </c>
      <c r="G24" s="159">
        <v>0</v>
      </c>
      <c r="H24" s="158">
        <v>0</v>
      </c>
      <c r="I24" s="175">
        <f t="shared" si="0"/>
        <v>13868470.73</v>
      </c>
      <c r="J24"/>
      <c r="K24"/>
      <c r="L24"/>
      <c r="M24"/>
      <c r="N24"/>
    </row>
    <row r="25" spans="1:14" s="16" customFormat="1" ht="15" customHeight="1" x14ac:dyDescent="0.2">
      <c r="A25" s="161">
        <v>1</v>
      </c>
      <c r="B25" s="162" t="s">
        <v>55</v>
      </c>
      <c r="C25" s="163">
        <v>707818.46</v>
      </c>
      <c r="D25" s="164">
        <v>9571870.3399999999</v>
      </c>
      <c r="E25" s="164">
        <v>18347668.939999998</v>
      </c>
      <c r="F25" s="164">
        <v>266619.92</v>
      </c>
      <c r="G25" s="165">
        <v>30395.980000000003</v>
      </c>
      <c r="H25" s="164">
        <v>65126.63</v>
      </c>
      <c r="I25" s="166">
        <f t="shared" si="0"/>
        <v>28989500.27</v>
      </c>
      <c r="J25"/>
      <c r="K25"/>
      <c r="L25"/>
      <c r="M25"/>
      <c r="N25"/>
    </row>
    <row r="26" spans="1:14" s="16" customFormat="1" ht="15" customHeight="1" x14ac:dyDescent="0.2">
      <c r="A26" s="161">
        <v>2</v>
      </c>
      <c r="B26" s="162" t="s">
        <v>56</v>
      </c>
      <c r="C26" s="163">
        <v>1686225.21</v>
      </c>
      <c r="D26" s="164">
        <v>448682.57</v>
      </c>
      <c r="E26" s="164">
        <v>2478801.7200000002</v>
      </c>
      <c r="F26" s="164">
        <v>704003.14</v>
      </c>
      <c r="G26" s="165">
        <v>294195.39</v>
      </c>
      <c r="H26" s="164">
        <v>2482246.4300000002</v>
      </c>
      <c r="I26" s="166">
        <f t="shared" si="0"/>
        <v>8094154.459999999</v>
      </c>
      <c r="J26"/>
      <c r="K26"/>
      <c r="L26"/>
      <c r="M26"/>
      <c r="N26"/>
    </row>
    <row r="27" spans="1:14" s="16" customFormat="1" ht="15" customHeight="1" x14ac:dyDescent="0.2">
      <c r="A27" s="161">
        <v>3</v>
      </c>
      <c r="B27" s="162" t="s">
        <v>57</v>
      </c>
      <c r="C27" s="163">
        <v>63735.49</v>
      </c>
      <c r="D27" s="164">
        <v>0</v>
      </c>
      <c r="E27" s="164">
        <v>3889.59</v>
      </c>
      <c r="F27" s="164">
        <v>0</v>
      </c>
      <c r="G27" s="165">
        <v>0</v>
      </c>
      <c r="H27" s="164">
        <v>0</v>
      </c>
      <c r="I27" s="166">
        <f t="shared" si="0"/>
        <v>67625.08</v>
      </c>
      <c r="J27"/>
      <c r="K27"/>
      <c r="L27"/>
      <c r="M27"/>
      <c r="N27"/>
    </row>
    <row r="28" spans="1:14" s="16" customFormat="1" ht="18" customHeight="1" x14ac:dyDescent="0.2">
      <c r="A28" s="161">
        <v>2</v>
      </c>
      <c r="B28" s="162" t="s">
        <v>58</v>
      </c>
      <c r="C28" s="163">
        <v>0</v>
      </c>
      <c r="D28" s="164">
        <v>83231.509999999995</v>
      </c>
      <c r="E28" s="164">
        <v>18630.419999999998</v>
      </c>
      <c r="F28" s="164">
        <v>0</v>
      </c>
      <c r="G28" s="165">
        <v>0</v>
      </c>
      <c r="H28" s="164">
        <v>0</v>
      </c>
      <c r="I28" s="166">
        <f t="shared" si="0"/>
        <v>101861.93</v>
      </c>
      <c r="J28"/>
      <c r="K28"/>
      <c r="L28"/>
      <c r="M28"/>
      <c r="N28"/>
    </row>
    <row r="29" spans="1:14" s="16" customFormat="1" ht="18" hidden="1" customHeight="1" x14ac:dyDescent="0.2">
      <c r="A29" s="161"/>
      <c r="B29" s="162" t="s">
        <v>59</v>
      </c>
      <c r="C29" s="163">
        <v>0</v>
      </c>
      <c r="D29" s="164">
        <v>0</v>
      </c>
      <c r="E29" s="164">
        <v>0</v>
      </c>
      <c r="F29" s="164">
        <v>0</v>
      </c>
      <c r="G29" s="165">
        <v>0</v>
      </c>
      <c r="H29" s="164">
        <v>0</v>
      </c>
      <c r="I29" s="166">
        <f t="shared" si="0"/>
        <v>0</v>
      </c>
      <c r="J29"/>
      <c r="K29"/>
      <c r="L29"/>
      <c r="M29"/>
      <c r="N29"/>
    </row>
    <row r="30" spans="1:14" s="16" customFormat="1" ht="15" customHeight="1" x14ac:dyDescent="0.2">
      <c r="A30" s="161">
        <v>2</v>
      </c>
      <c r="B30" s="162" t="s">
        <v>60</v>
      </c>
      <c r="C30" s="163">
        <v>0</v>
      </c>
      <c r="D30" s="164">
        <v>0</v>
      </c>
      <c r="E30" s="164">
        <v>0</v>
      </c>
      <c r="F30" s="164">
        <v>0</v>
      </c>
      <c r="G30" s="165">
        <v>0</v>
      </c>
      <c r="H30" s="164">
        <v>0</v>
      </c>
      <c r="I30" s="166">
        <f t="shared" si="0"/>
        <v>0</v>
      </c>
      <c r="J30"/>
      <c r="K30"/>
      <c r="L30"/>
      <c r="M30"/>
      <c r="N30"/>
    </row>
    <row r="31" spans="1:14" s="16" customFormat="1" ht="33.75" x14ac:dyDescent="0.2">
      <c r="A31" s="161">
        <v>6</v>
      </c>
      <c r="B31" s="162" t="s">
        <v>61</v>
      </c>
      <c r="C31" s="163">
        <v>26272.05</v>
      </c>
      <c r="D31" s="164">
        <v>0</v>
      </c>
      <c r="E31" s="164">
        <v>252281.8</v>
      </c>
      <c r="F31" s="164">
        <v>58078.84</v>
      </c>
      <c r="G31" s="165">
        <v>0</v>
      </c>
      <c r="H31" s="164">
        <v>0</v>
      </c>
      <c r="I31" s="166">
        <f t="shared" si="0"/>
        <v>336632.68999999994</v>
      </c>
      <c r="J31"/>
      <c r="K31"/>
      <c r="L31"/>
      <c r="M31"/>
      <c r="N31"/>
    </row>
    <row r="32" spans="1:14" s="16" customFormat="1" ht="33.75" x14ac:dyDescent="0.2">
      <c r="A32" s="161">
        <v>2</v>
      </c>
      <c r="B32" s="162" t="s">
        <v>62</v>
      </c>
      <c r="C32" s="163">
        <v>0</v>
      </c>
      <c r="D32" s="164">
        <v>0</v>
      </c>
      <c r="E32" s="164">
        <v>-10041.1</v>
      </c>
      <c r="F32" s="164">
        <v>0</v>
      </c>
      <c r="G32" s="165">
        <v>0</v>
      </c>
      <c r="H32" s="164">
        <v>0</v>
      </c>
      <c r="I32" s="166">
        <f t="shared" si="0"/>
        <v>-10041.1</v>
      </c>
      <c r="J32"/>
      <c r="K32"/>
      <c r="L32"/>
      <c r="M32"/>
      <c r="N32"/>
    </row>
    <row r="33" spans="1:14" s="16" customFormat="1" ht="18" hidden="1" customHeight="1" x14ac:dyDescent="0.2">
      <c r="A33" s="176"/>
      <c r="B33" s="177" t="s">
        <v>63</v>
      </c>
      <c r="C33" s="100">
        <v>0</v>
      </c>
      <c r="D33" s="168">
        <v>0</v>
      </c>
      <c r="E33" s="168">
        <v>0</v>
      </c>
      <c r="F33" s="168">
        <v>0</v>
      </c>
      <c r="G33" s="21">
        <v>0</v>
      </c>
      <c r="H33" s="168">
        <v>0</v>
      </c>
      <c r="I33" s="141">
        <f t="shared" si="0"/>
        <v>0</v>
      </c>
      <c r="J33"/>
      <c r="K33"/>
      <c r="L33"/>
      <c r="M33"/>
      <c r="N33"/>
    </row>
    <row r="34" spans="1:14" s="16" customFormat="1" ht="24.95" hidden="1" customHeight="1" x14ac:dyDescent="0.2">
      <c r="A34" s="178"/>
      <c r="B34" s="179" t="s">
        <v>64</v>
      </c>
      <c r="C34" s="100">
        <v>0</v>
      </c>
      <c r="D34" s="168">
        <v>0</v>
      </c>
      <c r="E34" s="168">
        <v>0</v>
      </c>
      <c r="F34" s="168">
        <v>0</v>
      </c>
      <c r="G34" s="21">
        <v>0</v>
      </c>
      <c r="H34" s="168">
        <v>0</v>
      </c>
      <c r="I34" s="180">
        <f t="shared" si="0"/>
        <v>0</v>
      </c>
      <c r="J34"/>
      <c r="K34"/>
      <c r="L34"/>
      <c r="M34"/>
      <c r="N34"/>
    </row>
    <row r="35" spans="1:14" s="16" customFormat="1" ht="23.25" thickBot="1" x14ac:dyDescent="0.25">
      <c r="A35" s="22">
        <v>4</v>
      </c>
      <c r="B35" s="167" t="s">
        <v>65</v>
      </c>
      <c r="C35" s="100">
        <v>0</v>
      </c>
      <c r="D35" s="168">
        <v>0</v>
      </c>
      <c r="E35" s="168">
        <v>0</v>
      </c>
      <c r="F35" s="168">
        <v>0</v>
      </c>
      <c r="G35" s="21">
        <v>0</v>
      </c>
      <c r="H35" s="168">
        <v>0</v>
      </c>
      <c r="I35" s="102">
        <f t="shared" si="0"/>
        <v>0</v>
      </c>
      <c r="J35"/>
      <c r="K35"/>
      <c r="L35"/>
      <c r="M35"/>
      <c r="N35"/>
    </row>
    <row r="36" spans="1:14" s="31" customFormat="1" ht="28.5" customHeight="1" thickTop="1" thickBot="1" x14ac:dyDescent="0.25">
      <c r="A36" s="26" t="s">
        <v>66</v>
      </c>
      <c r="B36" s="27"/>
      <c r="C36" s="169">
        <f>SUM(C24:C35)</f>
        <v>2484051.21</v>
      </c>
      <c r="D36" s="170">
        <f t="shared" ref="D36:H36" si="2">SUM(D24:D35)</f>
        <v>21887937.030000001</v>
      </c>
      <c r="E36" s="170">
        <f t="shared" si="2"/>
        <v>23162740.839999996</v>
      </c>
      <c r="F36" s="170">
        <f t="shared" si="2"/>
        <v>1041510.5499999999</v>
      </c>
      <c r="G36" s="171">
        <f t="shared" si="2"/>
        <v>324591.37</v>
      </c>
      <c r="H36" s="170">
        <f t="shared" si="2"/>
        <v>2547373.06</v>
      </c>
      <c r="I36" s="172">
        <f>SUM(I24:I35)</f>
        <v>51448204.059999995</v>
      </c>
      <c r="J36"/>
      <c r="K36"/>
      <c r="L36"/>
      <c r="M36"/>
      <c r="N36"/>
    </row>
    <row r="37" spans="1:14" s="31" customFormat="1" ht="8.25" customHeight="1" thickTop="1" thickBot="1" x14ac:dyDescent="0.25">
      <c r="A37" s="181"/>
      <c r="B37" s="182"/>
      <c r="C37" s="183"/>
      <c r="D37" s="184"/>
      <c r="E37" s="184"/>
      <c r="F37" s="184"/>
      <c r="G37" s="185"/>
      <c r="H37" s="184"/>
      <c r="I37" s="186"/>
      <c r="J37"/>
      <c r="K37"/>
      <c r="L37"/>
      <c r="M37"/>
      <c r="N37"/>
    </row>
    <row r="38" spans="1:14" s="31" customFormat="1" ht="30" customHeight="1" thickTop="1" x14ac:dyDescent="0.2">
      <c r="A38" s="57" t="s">
        <v>67</v>
      </c>
      <c r="B38" s="187"/>
      <c r="C38" s="188">
        <f t="shared" ref="C38:H38" si="3">+C23-C36</f>
        <v>1126282.0699999998</v>
      </c>
      <c r="D38" s="189">
        <f t="shared" si="3"/>
        <v>527879.03000000119</v>
      </c>
      <c r="E38" s="189">
        <f t="shared" si="3"/>
        <v>639852.33000000194</v>
      </c>
      <c r="F38" s="189">
        <f t="shared" si="3"/>
        <v>275750.90000000002</v>
      </c>
      <c r="G38" s="190">
        <f t="shared" si="3"/>
        <v>1251890.3399999999</v>
      </c>
      <c r="H38" s="189">
        <f t="shared" si="3"/>
        <v>-57373.060000000056</v>
      </c>
      <c r="I38" s="191">
        <f>ROUND((+I23-I36),2)</f>
        <v>3764281.61</v>
      </c>
      <c r="J38"/>
      <c r="K38"/>
      <c r="L38"/>
      <c r="M38"/>
      <c r="N38"/>
    </row>
    <row r="39" spans="1:14" ht="15" customHeight="1" thickBot="1" x14ac:dyDescent="0.25"/>
    <row r="40" spans="1:14" s="31" customFormat="1" ht="26.25" customHeight="1" thickTop="1" x14ac:dyDescent="0.2">
      <c r="A40" s="192" t="s">
        <v>68</v>
      </c>
      <c r="B40" s="193"/>
      <c r="C40" s="194">
        <v>1746349.2000000002</v>
      </c>
      <c r="D40" s="195">
        <v>284999.44999999553</v>
      </c>
      <c r="E40" s="195">
        <v>159040.07999999821</v>
      </c>
      <c r="F40" s="195">
        <v>-60387.209999999963</v>
      </c>
      <c r="G40" s="196">
        <v>1876450.99</v>
      </c>
      <c r="H40" s="195">
        <v>-561989.8600000001</v>
      </c>
      <c r="I40" s="197">
        <f>SUM(C40:H40)</f>
        <v>3444462.6499999939</v>
      </c>
      <c r="J40"/>
      <c r="K40"/>
      <c r="L40"/>
      <c r="M40"/>
      <c r="N40"/>
    </row>
    <row r="41" spans="1:14" x14ac:dyDescent="0.2">
      <c r="C41" s="64"/>
      <c r="D41" s="64"/>
      <c r="E41" s="64"/>
    </row>
    <row r="43" spans="1:14" x14ac:dyDescent="0.2">
      <c r="C43" s="65"/>
    </row>
    <row r="44" spans="1:14" x14ac:dyDescent="0.2">
      <c r="I44" s="65"/>
    </row>
  </sheetData>
  <printOptions horizontalCentered="1"/>
  <pageMargins left="0" right="0" top="0.31496062992125984" bottom="0" header="0" footer="0.19685039370078741"/>
  <pageSetup paperSize="9" scale="85" orientation="landscape" r:id="rId1"/>
  <headerFooter alignWithMargins="0">
    <oddHeader>&amp;L&amp;"Arial,Cursiva"&amp;6&amp;F</oddHeader>
  </headerFooter>
  <customProperties>
    <customPr name="_pios_id" r:id="rId2"/>
    <customPr name="EpmWorksheetKeyString_GUID" r:id="rId3"/>
  </customPropertie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4543E-0852-422B-9805-9C1E87CFE19C}">
  <sheetPr>
    <pageSetUpPr fitToPage="1"/>
  </sheetPr>
  <dimension ref="A11:O40"/>
  <sheetViews>
    <sheetView showGridLines="0" showZeros="0" topLeftCell="A16" zoomScaleNormal="100" workbookViewId="0">
      <selection activeCell="J1" sqref="J1:O1048576"/>
    </sheetView>
  </sheetViews>
  <sheetFormatPr baseColWidth="10" defaultColWidth="11.42578125" defaultRowHeight="12.75" x14ac:dyDescent="0.2"/>
  <cols>
    <col min="1" max="1" width="4" style="1" customWidth="1"/>
    <col min="2" max="2" width="61" style="1" customWidth="1"/>
    <col min="3" max="7" width="12.7109375" style="1" customWidth="1"/>
    <col min="8" max="8" width="13.85546875" style="1" customWidth="1"/>
    <col min="9" max="9" width="11.42578125" style="1"/>
    <col min="16" max="16384" width="11.42578125" style="1"/>
  </cols>
  <sheetData>
    <row r="11" spans="1:15" ht="15.75" x14ac:dyDescent="0.2">
      <c r="A11" s="3" t="s">
        <v>69</v>
      </c>
      <c r="B11" s="4"/>
      <c r="C11" s="4"/>
      <c r="D11" s="4"/>
      <c r="E11" s="4"/>
      <c r="F11" s="4"/>
      <c r="G11" s="4"/>
      <c r="H11" s="4"/>
    </row>
    <row r="12" spans="1:15" x14ac:dyDescent="0.2">
      <c r="H12" s="6">
        <f>+'Total Individualizado-SSPP'!I12</f>
        <v>0</v>
      </c>
    </row>
    <row r="13" spans="1:15" s="61" customFormat="1" ht="51" x14ac:dyDescent="0.2">
      <c r="A13" s="149"/>
      <c r="B13" s="150"/>
      <c r="C13" s="152" t="s">
        <v>70</v>
      </c>
      <c r="D13" s="152" t="s">
        <v>71</v>
      </c>
      <c r="E13" s="151" t="s">
        <v>72</v>
      </c>
      <c r="F13" s="151" t="s">
        <v>73</v>
      </c>
      <c r="G13" s="151" t="s">
        <v>74</v>
      </c>
      <c r="H13" s="154" t="s">
        <v>34</v>
      </c>
      <c r="J13"/>
      <c r="K13"/>
      <c r="L13"/>
      <c r="M13"/>
      <c r="N13"/>
      <c r="O13"/>
    </row>
    <row r="14" spans="1:15" s="16" customFormat="1" ht="15.95" customHeight="1" x14ac:dyDescent="0.2">
      <c r="A14" s="155">
        <v>3</v>
      </c>
      <c r="B14" s="156" t="s">
        <v>44</v>
      </c>
      <c r="C14" s="157">
        <v>513558.65</v>
      </c>
      <c r="D14" s="158">
        <v>734469.58</v>
      </c>
      <c r="E14" s="158">
        <v>1133161.3</v>
      </c>
      <c r="F14" s="157">
        <v>236823</v>
      </c>
      <c r="G14" s="157">
        <v>0</v>
      </c>
      <c r="H14" s="160">
        <f>SUM(C14:G14)</f>
        <v>2618012.5300000003</v>
      </c>
      <c r="J14"/>
      <c r="K14"/>
      <c r="L14"/>
      <c r="M14"/>
      <c r="N14"/>
      <c r="O14"/>
    </row>
    <row r="15" spans="1:15" s="16" customFormat="1" ht="18" hidden="1" customHeight="1" x14ac:dyDescent="0.2">
      <c r="A15" s="161"/>
      <c r="B15" s="162" t="s">
        <v>45</v>
      </c>
      <c r="C15" s="163"/>
      <c r="D15" s="164">
        <v>0</v>
      </c>
      <c r="E15" s="164">
        <v>0</v>
      </c>
      <c r="F15" s="163">
        <v>0</v>
      </c>
      <c r="G15" s="163">
        <v>0</v>
      </c>
      <c r="H15" s="166">
        <f>SUM(C15:F15)</f>
        <v>0</v>
      </c>
      <c r="J15"/>
      <c r="K15"/>
      <c r="L15"/>
      <c r="M15"/>
      <c r="N15"/>
      <c r="O15"/>
    </row>
    <row r="16" spans="1:15" s="16" customFormat="1" ht="22.5" x14ac:dyDescent="0.2">
      <c r="A16" s="161">
        <v>3</v>
      </c>
      <c r="B16" s="162" t="s">
        <v>46</v>
      </c>
      <c r="C16" s="163">
        <v>10635.87</v>
      </c>
      <c r="D16" s="164">
        <v>0</v>
      </c>
      <c r="E16" s="164">
        <v>0</v>
      </c>
      <c r="F16" s="163">
        <v>0</v>
      </c>
      <c r="G16" s="163">
        <v>0</v>
      </c>
      <c r="H16" s="166">
        <f t="shared" ref="H16:H22" si="0">SUM(C16:G16)</f>
        <v>10635.87</v>
      </c>
      <c r="J16"/>
      <c r="K16"/>
      <c r="L16"/>
      <c r="M16"/>
      <c r="N16"/>
      <c r="O16"/>
    </row>
    <row r="17" spans="1:15" s="16" customFormat="1" ht="15.95" customHeight="1" x14ac:dyDescent="0.2">
      <c r="A17" s="161">
        <v>4</v>
      </c>
      <c r="B17" s="162" t="s">
        <v>47</v>
      </c>
      <c r="C17" s="163">
        <v>0</v>
      </c>
      <c r="D17" s="164">
        <v>0</v>
      </c>
      <c r="E17" s="164">
        <v>113203.81</v>
      </c>
      <c r="F17" s="163">
        <v>0</v>
      </c>
      <c r="G17" s="163">
        <v>0</v>
      </c>
      <c r="H17" s="166">
        <f t="shared" si="0"/>
        <v>113203.81</v>
      </c>
      <c r="J17"/>
      <c r="K17"/>
      <c r="L17"/>
      <c r="M17"/>
      <c r="N17"/>
      <c r="O17"/>
    </row>
    <row r="18" spans="1:15" s="16" customFormat="1" ht="15.95" customHeight="1" x14ac:dyDescent="0.2">
      <c r="A18" s="161">
        <v>5</v>
      </c>
      <c r="B18" s="162" t="s">
        <v>48</v>
      </c>
      <c r="C18" s="163">
        <v>12374.75</v>
      </c>
      <c r="D18" s="164">
        <v>19579.34</v>
      </c>
      <c r="E18" s="164">
        <v>0</v>
      </c>
      <c r="F18" s="163">
        <v>2391.1</v>
      </c>
      <c r="G18" s="163">
        <v>11270.42</v>
      </c>
      <c r="H18" s="166">
        <f t="shared" si="0"/>
        <v>45615.61</v>
      </c>
      <c r="J18"/>
      <c r="K18"/>
      <c r="L18"/>
      <c r="M18"/>
      <c r="N18"/>
      <c r="O18"/>
    </row>
    <row r="19" spans="1:15" s="16" customFormat="1" ht="18" hidden="1" customHeight="1" x14ac:dyDescent="0.2">
      <c r="A19" s="161"/>
      <c r="B19" s="162" t="s">
        <v>49</v>
      </c>
      <c r="C19" s="163">
        <v>0</v>
      </c>
      <c r="D19" s="164">
        <v>0</v>
      </c>
      <c r="E19" s="164">
        <v>0</v>
      </c>
      <c r="F19" s="163">
        <v>0</v>
      </c>
      <c r="G19" s="163">
        <v>0</v>
      </c>
      <c r="H19" s="166">
        <f t="shared" si="0"/>
        <v>0</v>
      </c>
      <c r="J19"/>
      <c r="K19"/>
      <c r="L19"/>
      <c r="M19"/>
      <c r="N19"/>
      <c r="O19"/>
    </row>
    <row r="20" spans="1:15" s="16" customFormat="1" ht="15.95" customHeight="1" x14ac:dyDescent="0.2">
      <c r="A20" s="161">
        <v>3</v>
      </c>
      <c r="B20" s="162" t="s">
        <v>50</v>
      </c>
      <c r="C20" s="163">
        <v>9586.18</v>
      </c>
      <c r="D20" s="164">
        <v>0</v>
      </c>
      <c r="E20" s="164">
        <v>0</v>
      </c>
      <c r="F20" s="163">
        <v>0</v>
      </c>
      <c r="G20" s="163">
        <v>0</v>
      </c>
      <c r="H20" s="166">
        <f t="shared" si="0"/>
        <v>9586.18</v>
      </c>
      <c r="J20"/>
      <c r="K20"/>
      <c r="L20"/>
      <c r="M20"/>
      <c r="N20"/>
      <c r="O20"/>
    </row>
    <row r="21" spans="1:15" s="16" customFormat="1" ht="15.95" customHeight="1" x14ac:dyDescent="0.2">
      <c r="A21" s="161">
        <v>4</v>
      </c>
      <c r="B21" s="162" t="s">
        <v>51</v>
      </c>
      <c r="C21" s="163">
        <v>4260702</v>
      </c>
      <c r="D21" s="164">
        <v>1191716</v>
      </c>
      <c r="E21" s="164">
        <v>1081599</v>
      </c>
      <c r="F21" s="163">
        <v>299170</v>
      </c>
      <c r="G21" s="163">
        <v>500000</v>
      </c>
      <c r="H21" s="166">
        <f t="shared" si="0"/>
        <v>7333187</v>
      </c>
      <c r="J21"/>
      <c r="K21"/>
      <c r="L21"/>
      <c r="M21"/>
      <c r="N21"/>
      <c r="O21"/>
    </row>
    <row r="22" spans="1:15" s="16" customFormat="1" ht="15.95" customHeight="1" thickBot="1" x14ac:dyDescent="0.25">
      <c r="A22" s="22">
        <v>7</v>
      </c>
      <c r="B22" s="167" t="s">
        <v>52</v>
      </c>
      <c r="C22" s="100">
        <v>0</v>
      </c>
      <c r="D22" s="168">
        <v>250000</v>
      </c>
      <c r="E22" s="168">
        <v>0</v>
      </c>
      <c r="F22" s="100">
        <v>0</v>
      </c>
      <c r="G22" s="100">
        <v>0</v>
      </c>
      <c r="H22" s="102">
        <f t="shared" si="0"/>
        <v>250000</v>
      </c>
      <c r="J22"/>
      <c r="K22"/>
      <c r="L22"/>
      <c r="M22"/>
      <c r="N22"/>
      <c r="O22"/>
    </row>
    <row r="23" spans="1:15" s="31" customFormat="1" ht="26.25" customHeight="1" thickTop="1" thickBot="1" x14ac:dyDescent="0.25">
      <c r="A23" s="26" t="s">
        <v>53</v>
      </c>
      <c r="B23" s="27"/>
      <c r="C23" s="169">
        <f t="shared" ref="C23:H23" si="1">SUM(C14:C22)</f>
        <v>4806857.45</v>
      </c>
      <c r="D23" s="170">
        <f t="shared" si="1"/>
        <v>2195764.92</v>
      </c>
      <c r="E23" s="170">
        <f t="shared" si="1"/>
        <v>2327964.1100000003</v>
      </c>
      <c r="F23" s="198">
        <f t="shared" si="1"/>
        <v>538384.1</v>
      </c>
      <c r="G23" s="198">
        <f t="shared" si="1"/>
        <v>511270.42</v>
      </c>
      <c r="H23" s="172">
        <f t="shared" si="1"/>
        <v>10380241</v>
      </c>
      <c r="J23"/>
      <c r="K23"/>
      <c r="L23"/>
      <c r="M23"/>
      <c r="N23"/>
      <c r="O23"/>
    </row>
    <row r="24" spans="1:15" s="16" customFormat="1" ht="15.95" customHeight="1" thickTop="1" x14ac:dyDescent="0.2">
      <c r="A24" s="173">
        <v>2</v>
      </c>
      <c r="B24" s="174" t="s">
        <v>54</v>
      </c>
      <c r="C24" s="199">
        <v>9008.74</v>
      </c>
      <c r="D24" s="200">
        <v>823.79</v>
      </c>
      <c r="E24" s="200">
        <v>435637.42999999993</v>
      </c>
      <c r="F24" s="199">
        <v>56398.929999999993</v>
      </c>
      <c r="G24" s="199">
        <v>0</v>
      </c>
      <c r="H24" s="175">
        <f t="shared" ref="H24:H35" si="2">SUM(C24:G24)</f>
        <v>501868.88999999996</v>
      </c>
      <c r="J24"/>
      <c r="K24"/>
      <c r="L24"/>
      <c r="M24"/>
      <c r="N24"/>
      <c r="O24"/>
    </row>
    <row r="25" spans="1:15" s="16" customFormat="1" ht="15.95" customHeight="1" x14ac:dyDescent="0.2">
      <c r="A25" s="161">
        <v>1</v>
      </c>
      <c r="B25" s="162" t="s">
        <v>55</v>
      </c>
      <c r="C25" s="163">
        <v>1433572.6800000002</v>
      </c>
      <c r="D25" s="164">
        <v>403468.87</v>
      </c>
      <c r="E25" s="164">
        <v>423967.85000000003</v>
      </c>
      <c r="F25" s="163">
        <v>0</v>
      </c>
      <c r="G25" s="163">
        <v>147268.82999999999</v>
      </c>
      <c r="H25" s="166">
        <f t="shared" si="2"/>
        <v>2408278.2300000004</v>
      </c>
      <c r="J25"/>
      <c r="K25"/>
      <c r="L25"/>
      <c r="M25"/>
      <c r="N25"/>
      <c r="O25"/>
    </row>
    <row r="26" spans="1:15" s="16" customFormat="1" ht="15.95" customHeight="1" x14ac:dyDescent="0.2">
      <c r="A26" s="161">
        <v>2</v>
      </c>
      <c r="B26" s="162" t="s">
        <v>56</v>
      </c>
      <c r="C26" s="163">
        <v>3042855.79</v>
      </c>
      <c r="D26" s="164">
        <v>1049356.57</v>
      </c>
      <c r="E26" s="164">
        <v>776908.0199999999</v>
      </c>
      <c r="F26" s="163">
        <v>40308.92</v>
      </c>
      <c r="G26" s="163">
        <v>100563.67</v>
      </c>
      <c r="H26" s="166">
        <f t="shared" si="2"/>
        <v>5009992.97</v>
      </c>
      <c r="J26"/>
      <c r="K26"/>
      <c r="L26"/>
      <c r="M26"/>
      <c r="N26"/>
      <c r="O26"/>
    </row>
    <row r="27" spans="1:15" s="16" customFormat="1" ht="15.95" customHeight="1" x14ac:dyDescent="0.2">
      <c r="A27" s="161">
        <v>3</v>
      </c>
      <c r="B27" s="162" t="s">
        <v>57</v>
      </c>
      <c r="C27" s="163">
        <v>0</v>
      </c>
      <c r="D27" s="164">
        <v>37436.49</v>
      </c>
      <c r="E27" s="164">
        <v>0</v>
      </c>
      <c r="F27" s="163">
        <v>31.65</v>
      </c>
      <c r="G27" s="163">
        <v>10.56</v>
      </c>
      <c r="H27" s="166">
        <f t="shared" si="2"/>
        <v>37478.699999999997</v>
      </c>
      <c r="J27"/>
      <c r="K27"/>
      <c r="L27"/>
      <c r="M27"/>
      <c r="N27"/>
      <c r="O27"/>
    </row>
    <row r="28" spans="1:15" s="16" customFormat="1" ht="18" hidden="1" customHeight="1" x14ac:dyDescent="0.2">
      <c r="A28" s="161"/>
      <c r="B28" s="162" t="s">
        <v>58</v>
      </c>
      <c r="C28" s="163">
        <v>0</v>
      </c>
      <c r="D28" s="164">
        <v>0</v>
      </c>
      <c r="E28" s="164">
        <v>0</v>
      </c>
      <c r="F28" s="163">
        <v>0</v>
      </c>
      <c r="G28" s="163">
        <v>0</v>
      </c>
      <c r="H28" s="166">
        <f t="shared" si="2"/>
        <v>0</v>
      </c>
      <c r="J28"/>
      <c r="K28"/>
      <c r="L28"/>
      <c r="M28"/>
      <c r="N28"/>
      <c r="O28"/>
    </row>
    <row r="29" spans="1:15" s="16" customFormat="1" ht="18" hidden="1" customHeight="1" x14ac:dyDescent="0.2">
      <c r="A29" s="161"/>
      <c r="B29" s="162" t="s">
        <v>59</v>
      </c>
      <c r="C29" s="163">
        <v>0</v>
      </c>
      <c r="D29" s="164">
        <v>0</v>
      </c>
      <c r="E29" s="164">
        <v>0</v>
      </c>
      <c r="F29" s="163">
        <v>0</v>
      </c>
      <c r="G29" s="163">
        <v>0</v>
      </c>
      <c r="H29" s="166">
        <f t="shared" si="2"/>
        <v>0</v>
      </c>
      <c r="J29"/>
      <c r="K29"/>
      <c r="L29"/>
      <c r="M29"/>
      <c r="N29"/>
      <c r="O29"/>
    </row>
    <row r="30" spans="1:15" s="16" customFormat="1" ht="15.95" customHeight="1" x14ac:dyDescent="0.2">
      <c r="A30" s="161">
        <v>2</v>
      </c>
      <c r="B30" s="162" t="s">
        <v>60</v>
      </c>
      <c r="C30" s="163">
        <v>0</v>
      </c>
      <c r="D30" s="164">
        <v>0</v>
      </c>
      <c r="E30" s="164">
        <v>0</v>
      </c>
      <c r="F30" s="163">
        <v>0</v>
      </c>
      <c r="G30" s="163">
        <v>0</v>
      </c>
      <c r="H30" s="166">
        <f t="shared" si="2"/>
        <v>0</v>
      </c>
      <c r="J30"/>
      <c r="K30"/>
      <c r="L30"/>
      <c r="M30"/>
      <c r="N30"/>
      <c r="O30"/>
    </row>
    <row r="31" spans="1:15" s="16" customFormat="1" ht="33.75" x14ac:dyDescent="0.2">
      <c r="A31" s="161">
        <v>6</v>
      </c>
      <c r="B31" s="162" t="s">
        <v>61</v>
      </c>
      <c r="C31" s="163">
        <v>444577.25</v>
      </c>
      <c r="D31" s="164">
        <v>654300.02</v>
      </c>
      <c r="E31" s="164">
        <v>777200.68</v>
      </c>
      <c r="F31" s="163">
        <v>0</v>
      </c>
      <c r="G31" s="163">
        <v>283373</v>
      </c>
      <c r="H31" s="166">
        <f t="shared" si="2"/>
        <v>2159450.9500000002</v>
      </c>
      <c r="J31"/>
      <c r="K31"/>
      <c r="L31"/>
      <c r="M31"/>
      <c r="N31"/>
      <c r="O31"/>
    </row>
    <row r="32" spans="1:15" s="16" customFormat="1" ht="33.75" x14ac:dyDescent="0.2">
      <c r="A32" s="161">
        <v>2</v>
      </c>
      <c r="B32" s="162" t="s">
        <v>62</v>
      </c>
      <c r="C32" s="163">
        <v>-1315.17</v>
      </c>
      <c r="D32" s="164">
        <v>0</v>
      </c>
      <c r="E32" s="164">
        <v>6646.61</v>
      </c>
      <c r="F32" s="163">
        <v>0</v>
      </c>
      <c r="G32" s="163">
        <v>0</v>
      </c>
      <c r="H32" s="166">
        <f t="shared" si="2"/>
        <v>5331.44</v>
      </c>
      <c r="J32"/>
      <c r="K32"/>
      <c r="L32"/>
      <c r="M32"/>
      <c r="N32"/>
      <c r="O32"/>
    </row>
    <row r="33" spans="1:15" s="16" customFormat="1" hidden="1" x14ac:dyDescent="0.2">
      <c r="A33" s="176"/>
      <c r="B33" s="177" t="s">
        <v>63</v>
      </c>
      <c r="C33" s="201">
        <v>0</v>
      </c>
      <c r="D33" s="202">
        <v>0</v>
      </c>
      <c r="E33" s="202">
        <v>0</v>
      </c>
      <c r="F33" s="201">
        <v>0</v>
      </c>
      <c r="G33" s="201">
        <v>0</v>
      </c>
      <c r="H33" s="141">
        <f t="shared" si="2"/>
        <v>0</v>
      </c>
      <c r="J33"/>
      <c r="K33"/>
      <c r="L33"/>
      <c r="M33"/>
      <c r="N33"/>
      <c r="O33"/>
    </row>
    <row r="34" spans="1:15" s="16" customFormat="1" hidden="1" x14ac:dyDescent="0.2">
      <c r="A34" s="178"/>
      <c r="B34" s="179" t="s">
        <v>64</v>
      </c>
      <c r="C34" s="203">
        <v>0</v>
      </c>
      <c r="D34" s="204">
        <v>0</v>
      </c>
      <c r="E34" s="204">
        <v>0</v>
      </c>
      <c r="F34" s="203">
        <v>0</v>
      </c>
      <c r="G34" s="203">
        <v>0</v>
      </c>
      <c r="H34" s="180">
        <f t="shared" si="2"/>
        <v>0</v>
      </c>
      <c r="J34"/>
      <c r="K34"/>
      <c r="L34"/>
      <c r="M34"/>
      <c r="N34"/>
      <c r="O34"/>
    </row>
    <row r="35" spans="1:15" s="16" customFormat="1" ht="23.25" thickBot="1" x14ac:dyDescent="0.25">
      <c r="A35" s="22">
        <v>4</v>
      </c>
      <c r="B35" s="167" t="s">
        <v>75</v>
      </c>
      <c r="C35" s="100">
        <v>7000</v>
      </c>
      <c r="D35" s="168">
        <v>0</v>
      </c>
      <c r="E35" s="168">
        <v>0</v>
      </c>
      <c r="F35" s="100">
        <v>476724.75</v>
      </c>
      <c r="G35" s="100">
        <v>0</v>
      </c>
      <c r="H35" s="102">
        <f t="shared" si="2"/>
        <v>483724.75</v>
      </c>
      <c r="J35"/>
      <c r="K35"/>
      <c r="L35"/>
      <c r="M35"/>
      <c r="N35"/>
      <c r="O35"/>
    </row>
    <row r="36" spans="1:15" s="31" customFormat="1" ht="20.100000000000001" customHeight="1" thickTop="1" thickBot="1" x14ac:dyDescent="0.25">
      <c r="A36" s="26" t="s">
        <v>16</v>
      </c>
      <c r="B36" s="27"/>
      <c r="C36" s="169">
        <f t="shared" ref="C36:H36" si="3">SUM(C24:C35)</f>
        <v>4935699.29</v>
      </c>
      <c r="D36" s="170">
        <f t="shared" si="3"/>
        <v>2145385.7400000002</v>
      </c>
      <c r="E36" s="170">
        <f t="shared" si="3"/>
        <v>2420360.59</v>
      </c>
      <c r="F36" s="169">
        <f t="shared" si="3"/>
        <v>573464.25</v>
      </c>
      <c r="G36" s="169">
        <f t="shared" si="3"/>
        <v>531216.06000000006</v>
      </c>
      <c r="H36" s="172">
        <f t="shared" si="3"/>
        <v>10606125.93</v>
      </c>
      <c r="J36"/>
      <c r="K36"/>
      <c r="L36"/>
      <c r="M36"/>
      <c r="N36"/>
      <c r="O36"/>
    </row>
    <row r="37" spans="1:15" s="31" customFormat="1" ht="15" customHeight="1" thickTop="1" thickBot="1" x14ac:dyDescent="0.25">
      <c r="A37" s="181"/>
      <c r="B37" s="182"/>
      <c r="C37" s="183"/>
      <c r="D37" s="184"/>
      <c r="E37" s="184"/>
      <c r="F37" s="183"/>
      <c r="G37" s="183"/>
      <c r="H37" s="186"/>
      <c r="J37"/>
      <c r="K37"/>
      <c r="L37"/>
      <c r="M37"/>
      <c r="N37"/>
      <c r="O37"/>
    </row>
    <row r="38" spans="1:15" s="31" customFormat="1" ht="30.75" customHeight="1" thickTop="1" x14ac:dyDescent="0.2">
      <c r="A38" s="57" t="s">
        <v>67</v>
      </c>
      <c r="B38" s="187"/>
      <c r="C38" s="188">
        <f t="shared" ref="C38:G38" si="4">+C23-C36</f>
        <v>-128841.83999999985</v>
      </c>
      <c r="D38" s="189">
        <f t="shared" si="4"/>
        <v>50379.179999999702</v>
      </c>
      <c r="E38" s="189">
        <f t="shared" si="4"/>
        <v>-92396.479999999516</v>
      </c>
      <c r="F38" s="188">
        <f t="shared" si="4"/>
        <v>-35080.150000000023</v>
      </c>
      <c r="G38" s="188">
        <f t="shared" si="4"/>
        <v>-19945.640000000072</v>
      </c>
      <c r="H38" s="205">
        <f>ROUND((+H23-H36),2)</f>
        <v>-225884.93</v>
      </c>
      <c r="J38"/>
      <c r="K38"/>
      <c r="L38"/>
      <c r="M38"/>
      <c r="N38"/>
      <c r="O38"/>
    </row>
    <row r="39" spans="1:15" ht="15" customHeight="1" thickBot="1" x14ac:dyDescent="0.25"/>
    <row r="40" spans="1:15" s="31" customFormat="1" ht="25.5" customHeight="1" thickTop="1" x14ac:dyDescent="0.2">
      <c r="A40" s="192" t="s">
        <v>68</v>
      </c>
      <c r="B40" s="193"/>
      <c r="C40" s="194">
        <v>-35851.129999999888</v>
      </c>
      <c r="D40" s="195">
        <v>24770.169999999925</v>
      </c>
      <c r="E40" s="195">
        <v>124976.91000000038</v>
      </c>
      <c r="F40" s="194"/>
      <c r="G40" s="194">
        <v>411168.58</v>
      </c>
      <c r="H40" s="197">
        <f>SUM(C40:G40)</f>
        <v>525064.53000000049</v>
      </c>
      <c r="J40"/>
      <c r="K40"/>
      <c r="L40"/>
      <c r="M40"/>
      <c r="N40"/>
      <c r="O40"/>
    </row>
  </sheetData>
  <printOptions horizontalCentered="1"/>
  <pageMargins left="0" right="0" top="0.19685039370078741" bottom="0" header="0" footer="0.19685039370078741"/>
  <pageSetup paperSize="9" orientation="landscape" r:id="rId1"/>
  <headerFooter alignWithMargins="0">
    <oddFooter>&amp;R&amp;"Arial,Cursiva"&amp;6&amp;F  &amp;A</oddFooter>
  </headerFooter>
  <customProperties>
    <customPr name="_pios_id" r:id="rId2"/>
    <customPr name="EpmWorksheetKeyString_GUID" r:id="rId3"/>
  </customPropertie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Resumen</vt:lpstr>
      <vt:lpstr>Total Consolidado</vt:lpstr>
      <vt:lpstr>Total Consolidado-Sin Tfcias In</vt:lpstr>
      <vt:lpstr>Total Individualizado- DFA</vt:lpstr>
      <vt:lpstr>Total Individualizado-OOAA</vt:lpstr>
      <vt:lpstr>Total Individualizado-SSPP</vt:lpstr>
      <vt:lpstr>Total Individualizado-Fundacion</vt:lpstr>
      <vt:lpstr>Resumen!Área_de_impresión</vt:lpstr>
      <vt:lpstr>'Total Consolidado'!Área_de_impresión</vt:lpstr>
      <vt:lpstr>'Total Consolidado-Sin Tfcias In'!Área_de_impresión</vt:lpstr>
      <vt:lpstr>'Total Individualizado- DFA'!Área_de_impresión</vt:lpstr>
      <vt:lpstr>'Total Individualizado-Fundacion'!Área_de_impresión</vt:lpstr>
      <vt:lpstr>'Total Individualizado-OOAA'!Área_de_impresión</vt:lpstr>
      <vt:lpstr>'Total Individualizado-SSPP'!Área_de_impresión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Fernandez, Eva</dc:creator>
  <cp:lastModifiedBy>Rodriguez Fernandez, Eva</cp:lastModifiedBy>
  <dcterms:created xsi:type="dcterms:W3CDTF">2024-07-04T10:15:22Z</dcterms:created>
  <dcterms:modified xsi:type="dcterms:W3CDTF">2024-07-04T10:20:22Z</dcterms:modified>
</cp:coreProperties>
</file>